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workplace\storage\课程\大三上\设计与制造Ⅱ\跳跃机器人\2版\"/>
    </mc:Choice>
  </mc:AlternateContent>
  <bookViews>
    <workbookView xWindow="0" yWindow="0" windowWidth="15852" windowHeight="5603" activeTab="2"/>
  </bookViews>
  <sheets>
    <sheet name="拉簧" sheetId="1" r:id="rId1"/>
    <sheet name="压簧" sheetId="2" r:id="rId2"/>
    <sheet name="压簧（工作应力排序）" sheetId="4" r:id="rId3"/>
  </sheets>
  <definedNames>
    <definedName name="_xlnm._FilterDatabase" localSheetId="2" hidden="1">'压簧（工作应力排序）'!$A$8:$Y$262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6" i="4" l="1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C8" i="4"/>
  <c r="C9" i="4"/>
  <c r="C10" i="4"/>
  <c r="C11" i="4"/>
  <c r="D11" i="4" s="1"/>
  <c r="J11" i="4" s="1"/>
  <c r="K11" i="4" s="1"/>
  <c r="C12" i="4"/>
  <c r="D12" i="4" s="1"/>
  <c r="J12" i="4" s="1"/>
  <c r="K12" i="4" s="1"/>
  <c r="C13" i="4"/>
  <c r="D13" i="4" s="1"/>
  <c r="J13" i="4" s="1"/>
  <c r="K13" i="4" s="1"/>
  <c r="C14" i="4"/>
  <c r="D14" i="4" s="1"/>
  <c r="J14" i="4" s="1"/>
  <c r="K14" i="4" s="1"/>
  <c r="C15" i="4"/>
  <c r="C16" i="4"/>
  <c r="C17" i="4"/>
  <c r="C18" i="4"/>
  <c r="D18" i="4" s="1"/>
  <c r="J18" i="4" s="1"/>
  <c r="K18" i="4" s="1"/>
  <c r="C19" i="4"/>
  <c r="C20" i="4"/>
  <c r="C21" i="4"/>
  <c r="C22" i="4"/>
  <c r="C23" i="4"/>
  <c r="D23" i="4" s="1"/>
  <c r="J23" i="4" s="1"/>
  <c r="K23" i="4" s="1"/>
  <c r="C24" i="4"/>
  <c r="C25" i="4"/>
  <c r="C26" i="4"/>
  <c r="D26" i="4" s="1"/>
  <c r="J26" i="4" s="1"/>
  <c r="K26" i="4" s="1"/>
  <c r="C30" i="4"/>
  <c r="O30" i="4" s="1"/>
  <c r="Q30" i="4" s="1"/>
  <c r="C33" i="4"/>
  <c r="D33" i="4" s="1"/>
  <c r="J33" i="4" s="1"/>
  <c r="K33" i="4" s="1"/>
  <c r="C36" i="4"/>
  <c r="O36" i="4" s="1"/>
  <c r="Q36" i="4" s="1"/>
  <c r="C39" i="4"/>
  <c r="D39" i="4" s="1"/>
  <c r="J39" i="4" s="1"/>
  <c r="K39" i="4" s="1"/>
  <c r="C42" i="4"/>
  <c r="C46" i="4"/>
  <c r="C27" i="4"/>
  <c r="C28" i="4"/>
  <c r="D28" i="4" s="1"/>
  <c r="J28" i="4" s="1"/>
  <c r="K28" i="4" s="1"/>
  <c r="C29" i="4"/>
  <c r="C31" i="4"/>
  <c r="C32" i="4"/>
  <c r="O32" i="4" s="1"/>
  <c r="Q32" i="4" s="1"/>
  <c r="C34" i="4"/>
  <c r="O34" i="4" s="1"/>
  <c r="C35" i="4"/>
  <c r="C37" i="4"/>
  <c r="C38" i="4"/>
  <c r="C40" i="4"/>
  <c r="O40" i="4" s="1"/>
  <c r="Q40" i="4" s="1"/>
  <c r="C41" i="4"/>
  <c r="D41" i="4" s="1"/>
  <c r="J41" i="4" s="1"/>
  <c r="K41" i="4" s="1"/>
  <c r="C43" i="4"/>
  <c r="O43" i="4" s="1"/>
  <c r="Q43" i="4" s="1"/>
  <c r="C44" i="4"/>
  <c r="C45" i="4"/>
  <c r="C47" i="4"/>
  <c r="C48" i="4"/>
  <c r="C49" i="4"/>
  <c r="D49" i="4" s="1"/>
  <c r="J49" i="4" s="1"/>
  <c r="K49" i="4" s="1"/>
  <c r="C50" i="4"/>
  <c r="C51" i="4"/>
  <c r="D51" i="4" s="1"/>
  <c r="J51" i="4" s="1"/>
  <c r="K51" i="4" s="1"/>
  <c r="C52" i="4"/>
  <c r="C55" i="4"/>
  <c r="D55" i="4" s="1"/>
  <c r="J55" i="4" s="1"/>
  <c r="K55" i="4" s="1"/>
  <c r="C53" i="4"/>
  <c r="C54" i="4"/>
  <c r="C56" i="4"/>
  <c r="D56" i="4" s="1"/>
  <c r="J56" i="4" s="1"/>
  <c r="K56" i="4" s="1"/>
  <c r="C57" i="4"/>
  <c r="C58" i="4"/>
  <c r="C59" i="4"/>
  <c r="C60" i="4"/>
  <c r="D60" i="4" s="1"/>
  <c r="J60" i="4" s="1"/>
  <c r="K60" i="4" s="1"/>
  <c r="C61" i="4"/>
  <c r="C62" i="4"/>
  <c r="O62" i="4" s="1"/>
  <c r="C63" i="4"/>
  <c r="C64" i="4"/>
  <c r="D64" i="4" s="1"/>
  <c r="J64" i="4" s="1"/>
  <c r="K64" i="4" s="1"/>
  <c r="C65" i="4"/>
  <c r="C66" i="4"/>
  <c r="C67" i="4"/>
  <c r="C68" i="4"/>
  <c r="D68" i="4" s="1"/>
  <c r="J68" i="4" s="1"/>
  <c r="K68" i="4" s="1"/>
  <c r="C69" i="4"/>
  <c r="C70" i="4"/>
  <c r="C71" i="4"/>
  <c r="C72" i="4"/>
  <c r="D72" i="4" s="1"/>
  <c r="J72" i="4" s="1"/>
  <c r="K72" i="4" s="1"/>
  <c r="C73" i="4"/>
  <c r="C74" i="4"/>
  <c r="C75" i="4"/>
  <c r="C76" i="4"/>
  <c r="D76" i="4" s="1"/>
  <c r="J76" i="4" s="1"/>
  <c r="K76" i="4" s="1"/>
  <c r="C77" i="4"/>
  <c r="C78" i="4"/>
  <c r="O78" i="4" s="1"/>
  <c r="C79" i="4"/>
  <c r="C80" i="4"/>
  <c r="C81" i="4"/>
  <c r="C82" i="4"/>
  <c r="C83" i="4"/>
  <c r="F84" i="4"/>
  <c r="G84" i="4" s="1"/>
  <c r="C84" i="4"/>
  <c r="D84" i="4" s="1"/>
  <c r="J84" i="4" s="1"/>
  <c r="K84" i="4" s="1"/>
  <c r="C85" i="4"/>
  <c r="C86" i="4"/>
  <c r="C87" i="4"/>
  <c r="C88" i="4"/>
  <c r="D88" i="4" s="1"/>
  <c r="J88" i="4" s="1"/>
  <c r="K88" i="4" s="1"/>
  <c r="C89" i="4"/>
  <c r="C90" i="4"/>
  <c r="C91" i="4"/>
  <c r="C92" i="4"/>
  <c r="O92" i="4" s="1"/>
  <c r="C93" i="4"/>
  <c r="C94" i="4"/>
  <c r="O94" i="4" s="1"/>
  <c r="C95" i="4"/>
  <c r="C96" i="4"/>
  <c r="O96" i="4" s="1"/>
  <c r="C97" i="4"/>
  <c r="F97" i="4" s="1"/>
  <c r="G97" i="4" s="1"/>
  <c r="I97" i="4" s="1"/>
  <c r="C107" i="4"/>
  <c r="C102" i="4"/>
  <c r="C100" i="4"/>
  <c r="C98" i="4"/>
  <c r="C99" i="4"/>
  <c r="C101" i="4"/>
  <c r="C103" i="4"/>
  <c r="O103" i="4" s="1"/>
  <c r="P103" i="4" s="1"/>
  <c r="C104" i="4"/>
  <c r="C105" i="4"/>
  <c r="C106" i="4"/>
  <c r="C108" i="4"/>
  <c r="O108" i="4" s="1"/>
  <c r="P108" i="4" s="1"/>
  <c r="K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P81" i="2"/>
  <c r="Q81" i="2"/>
  <c r="P82" i="2"/>
  <c r="Q82" i="2"/>
  <c r="P83" i="2"/>
  <c r="Q83" i="2"/>
  <c r="P84" i="2"/>
  <c r="Q84" i="2"/>
  <c r="P85" i="2"/>
  <c r="Q85" i="2"/>
  <c r="P86" i="2"/>
  <c r="Q86" i="2"/>
  <c r="P87" i="2"/>
  <c r="Q87" i="2"/>
  <c r="P88" i="2"/>
  <c r="Q88" i="2"/>
  <c r="P89" i="2"/>
  <c r="Q89" i="2"/>
  <c r="P90" i="2"/>
  <c r="Q90" i="2"/>
  <c r="P91" i="2"/>
  <c r="Q91" i="2"/>
  <c r="P92" i="2"/>
  <c r="Q92" i="2"/>
  <c r="P93" i="2"/>
  <c r="Q93" i="2"/>
  <c r="P94" i="2"/>
  <c r="Q94" i="2"/>
  <c r="P95" i="2"/>
  <c r="Q95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Q107" i="2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P122" i="2"/>
  <c r="Q122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P129" i="2"/>
  <c r="Q129" i="2"/>
  <c r="P130" i="2"/>
  <c r="Q130" i="2"/>
  <c r="P131" i="2"/>
  <c r="Q131" i="2"/>
  <c r="P132" i="2"/>
  <c r="Q132" i="2"/>
  <c r="P133" i="2"/>
  <c r="Q133" i="2"/>
  <c r="P134" i="2"/>
  <c r="Q134" i="2"/>
  <c r="P135" i="2"/>
  <c r="Q135" i="2"/>
  <c r="P136" i="2"/>
  <c r="Q136" i="2"/>
  <c r="P137" i="2"/>
  <c r="Q137" i="2"/>
  <c r="P138" i="2"/>
  <c r="Q138" i="2"/>
  <c r="P139" i="2"/>
  <c r="Q139" i="2"/>
  <c r="P140" i="2"/>
  <c r="Q140" i="2"/>
  <c r="P141" i="2"/>
  <c r="Q141" i="2"/>
  <c r="P142" i="2"/>
  <c r="Q142" i="2"/>
  <c r="P143" i="2"/>
  <c r="Q143" i="2"/>
  <c r="P144" i="2"/>
  <c r="Q144" i="2"/>
  <c r="P145" i="2"/>
  <c r="Q145" i="2"/>
  <c r="P146" i="2"/>
  <c r="Q146" i="2"/>
  <c r="P147" i="2"/>
  <c r="Q147" i="2"/>
  <c r="P148" i="2"/>
  <c r="Q148" i="2"/>
  <c r="P149" i="2"/>
  <c r="Q149" i="2"/>
  <c r="P150" i="2"/>
  <c r="Q150" i="2"/>
  <c r="P151" i="2"/>
  <c r="Q151" i="2"/>
  <c r="P152" i="2"/>
  <c r="Q152" i="2"/>
  <c r="P153" i="2"/>
  <c r="Q153" i="2"/>
  <c r="P154" i="2"/>
  <c r="Q154" i="2"/>
  <c r="P155" i="2"/>
  <c r="Q155" i="2"/>
  <c r="P156" i="2"/>
  <c r="Q156" i="2"/>
  <c r="P157" i="2"/>
  <c r="Q157" i="2"/>
  <c r="P158" i="2"/>
  <c r="Q158" i="2"/>
  <c r="P159" i="2"/>
  <c r="Q159" i="2"/>
  <c r="P160" i="2"/>
  <c r="Q160" i="2"/>
  <c r="P161" i="2"/>
  <c r="Q161" i="2"/>
  <c r="P162" i="2"/>
  <c r="Q162" i="2"/>
  <c r="P163" i="2"/>
  <c r="Q163" i="2"/>
  <c r="P164" i="2"/>
  <c r="Q164" i="2"/>
  <c r="P165" i="2"/>
  <c r="Q165" i="2"/>
  <c r="P166" i="2"/>
  <c r="Q166" i="2"/>
  <c r="P167" i="2"/>
  <c r="Q167" i="2"/>
  <c r="P168" i="2"/>
  <c r="Q168" i="2"/>
  <c r="P169" i="2"/>
  <c r="Q169" i="2"/>
  <c r="P170" i="2"/>
  <c r="Q170" i="2"/>
  <c r="P171" i="2"/>
  <c r="Q171" i="2"/>
  <c r="P172" i="2"/>
  <c r="Q172" i="2"/>
  <c r="P173" i="2"/>
  <c r="Q173" i="2"/>
  <c r="P174" i="2"/>
  <c r="Q174" i="2"/>
  <c r="P175" i="2"/>
  <c r="Q175" i="2"/>
  <c r="P176" i="2"/>
  <c r="Q176" i="2"/>
  <c r="P177" i="2"/>
  <c r="Q177" i="2"/>
  <c r="P178" i="2"/>
  <c r="Q178" i="2"/>
  <c r="P179" i="2"/>
  <c r="Q179" i="2"/>
  <c r="P180" i="2"/>
  <c r="Q180" i="2"/>
  <c r="P181" i="2"/>
  <c r="Q181" i="2"/>
  <c r="P182" i="2"/>
  <c r="Q182" i="2"/>
  <c r="P183" i="2"/>
  <c r="Q183" i="2"/>
  <c r="P184" i="2"/>
  <c r="Q184" i="2"/>
  <c r="P185" i="2"/>
  <c r="Q185" i="2"/>
  <c r="P186" i="2"/>
  <c r="Q186" i="2"/>
  <c r="P187" i="2"/>
  <c r="Q187" i="2"/>
  <c r="P188" i="2"/>
  <c r="Q188" i="2"/>
  <c r="P189" i="2"/>
  <c r="Q189" i="2"/>
  <c r="P190" i="2"/>
  <c r="Q190" i="2"/>
  <c r="P191" i="2"/>
  <c r="Q191" i="2"/>
  <c r="P192" i="2"/>
  <c r="Q192" i="2"/>
  <c r="P193" i="2"/>
  <c r="Q193" i="2"/>
  <c r="P194" i="2"/>
  <c r="Q194" i="2"/>
  <c r="P195" i="2"/>
  <c r="Q195" i="2"/>
  <c r="P196" i="2"/>
  <c r="Q196" i="2"/>
  <c r="P197" i="2"/>
  <c r="Q197" i="2"/>
  <c r="P198" i="2"/>
  <c r="Q198" i="2"/>
  <c r="P199" i="2"/>
  <c r="Q199" i="2"/>
  <c r="P200" i="2"/>
  <c r="Q200" i="2"/>
  <c r="P201" i="2"/>
  <c r="Q201" i="2"/>
  <c r="P202" i="2"/>
  <c r="Q202" i="2"/>
  <c r="P203" i="2"/>
  <c r="Q203" i="2"/>
  <c r="P204" i="2"/>
  <c r="Q204" i="2"/>
  <c r="P205" i="2"/>
  <c r="Q205" i="2"/>
  <c r="P206" i="2"/>
  <c r="Q206" i="2"/>
  <c r="P207" i="2"/>
  <c r="Q207" i="2"/>
  <c r="P208" i="2"/>
  <c r="Q208" i="2"/>
  <c r="P209" i="2"/>
  <c r="Q209" i="2"/>
  <c r="P210" i="2"/>
  <c r="Q210" i="2"/>
  <c r="P211" i="2"/>
  <c r="Q211" i="2"/>
  <c r="P212" i="2"/>
  <c r="Q212" i="2"/>
  <c r="P213" i="2"/>
  <c r="Q213" i="2"/>
  <c r="P214" i="2"/>
  <c r="Q214" i="2"/>
  <c r="P215" i="2"/>
  <c r="Q215" i="2"/>
  <c r="P216" i="2"/>
  <c r="Q216" i="2"/>
  <c r="P217" i="2"/>
  <c r="Q217" i="2"/>
  <c r="P218" i="2"/>
  <c r="Q218" i="2"/>
  <c r="P219" i="2"/>
  <c r="Q219" i="2"/>
  <c r="P220" i="2"/>
  <c r="Q220" i="2"/>
  <c r="P221" i="2"/>
  <c r="Q221" i="2"/>
  <c r="P222" i="2"/>
  <c r="Q222" i="2"/>
  <c r="P223" i="2"/>
  <c r="Q223" i="2"/>
  <c r="P224" i="2"/>
  <c r="Q224" i="2"/>
  <c r="P225" i="2"/>
  <c r="Q225" i="2"/>
  <c r="P226" i="2"/>
  <c r="Q226" i="2"/>
  <c r="P227" i="2"/>
  <c r="Q227" i="2"/>
  <c r="P228" i="2"/>
  <c r="Q228" i="2"/>
  <c r="P229" i="2"/>
  <c r="Q229" i="2"/>
  <c r="P230" i="2"/>
  <c r="Q230" i="2"/>
  <c r="P231" i="2"/>
  <c r="Q231" i="2"/>
  <c r="P232" i="2"/>
  <c r="Q232" i="2"/>
  <c r="P233" i="2"/>
  <c r="Q233" i="2"/>
  <c r="P234" i="2"/>
  <c r="Q234" i="2"/>
  <c r="P235" i="2"/>
  <c r="Q235" i="2"/>
  <c r="P236" i="2"/>
  <c r="Q236" i="2"/>
  <c r="P237" i="2"/>
  <c r="Q237" i="2"/>
  <c r="P238" i="2"/>
  <c r="Q238" i="2"/>
  <c r="P239" i="2"/>
  <c r="Q239" i="2"/>
  <c r="P240" i="2"/>
  <c r="Q240" i="2"/>
  <c r="P241" i="2"/>
  <c r="Q241" i="2"/>
  <c r="P242" i="2"/>
  <c r="Q242" i="2"/>
  <c r="P243" i="2"/>
  <c r="Q243" i="2"/>
  <c r="P244" i="2"/>
  <c r="Q244" i="2"/>
  <c r="P245" i="2"/>
  <c r="Q245" i="2"/>
  <c r="P246" i="2"/>
  <c r="Q246" i="2"/>
  <c r="P247" i="2"/>
  <c r="Q247" i="2"/>
  <c r="P248" i="2"/>
  <c r="Q248" i="2"/>
  <c r="P249" i="2"/>
  <c r="Q249" i="2"/>
  <c r="P250" i="2"/>
  <c r="Q250" i="2"/>
  <c r="P251" i="2"/>
  <c r="Q251" i="2"/>
  <c r="P252" i="2"/>
  <c r="Q252" i="2"/>
  <c r="P253" i="2"/>
  <c r="Q253" i="2"/>
  <c r="P254" i="2"/>
  <c r="Q254" i="2"/>
  <c r="P255" i="2"/>
  <c r="Q255" i="2"/>
  <c r="P256" i="2"/>
  <c r="Q256" i="2"/>
  <c r="P257" i="2"/>
  <c r="Q257" i="2"/>
  <c r="P258" i="2"/>
  <c r="Q258" i="2"/>
  <c r="P259" i="2"/>
  <c r="Q259" i="2"/>
  <c r="P260" i="2"/>
  <c r="Q260" i="2"/>
  <c r="P261" i="2"/>
  <c r="Q261" i="2"/>
  <c r="P262" i="2"/>
  <c r="Q262" i="2"/>
  <c r="Q8" i="2"/>
  <c r="P8" i="2"/>
  <c r="D49" i="2"/>
  <c r="J49" i="2" s="1"/>
  <c r="K49" i="2" s="1"/>
  <c r="D104" i="2"/>
  <c r="J104" i="2" s="1"/>
  <c r="K104" i="2" s="1"/>
  <c r="D185" i="2"/>
  <c r="J185" i="2" s="1"/>
  <c r="K185" i="2" s="1"/>
  <c r="C25" i="2"/>
  <c r="O25" i="2" s="1"/>
  <c r="C26" i="2"/>
  <c r="F26" i="2" s="1"/>
  <c r="G26" i="2" s="1"/>
  <c r="I26" i="2" s="1"/>
  <c r="C27" i="2"/>
  <c r="C28" i="2"/>
  <c r="C29" i="2"/>
  <c r="C30" i="2"/>
  <c r="D30" i="2" s="1"/>
  <c r="J30" i="2" s="1"/>
  <c r="K30" i="2" s="1"/>
  <c r="C31" i="2"/>
  <c r="C32" i="2"/>
  <c r="O32" i="2" s="1"/>
  <c r="C33" i="2"/>
  <c r="O33" i="2" s="1"/>
  <c r="C34" i="2"/>
  <c r="C35" i="2"/>
  <c r="C36" i="2"/>
  <c r="O36" i="2" s="1"/>
  <c r="F36" i="2"/>
  <c r="G36" i="2" s="1"/>
  <c r="I36" i="2" s="1"/>
  <c r="C37" i="2"/>
  <c r="O37" i="2" s="1"/>
  <c r="F37" i="2"/>
  <c r="G37" i="2" s="1"/>
  <c r="I37" i="2" s="1"/>
  <c r="C38" i="2"/>
  <c r="F38" i="2" s="1"/>
  <c r="G38" i="2" s="1"/>
  <c r="I38" i="2"/>
  <c r="C39" i="2"/>
  <c r="C40" i="2"/>
  <c r="O40" i="2" s="1"/>
  <c r="C41" i="2"/>
  <c r="O41" i="2" s="1"/>
  <c r="F41" i="2"/>
  <c r="G41" i="2" s="1"/>
  <c r="I41" i="2" s="1"/>
  <c r="C42" i="2"/>
  <c r="F42" i="2"/>
  <c r="G42" i="2" s="1"/>
  <c r="I42" i="2" s="1"/>
  <c r="C43" i="2"/>
  <c r="C44" i="2"/>
  <c r="C45" i="2"/>
  <c r="C46" i="2"/>
  <c r="F46" i="2"/>
  <c r="G46" i="2" s="1"/>
  <c r="I46" i="2" s="1"/>
  <c r="C47" i="2"/>
  <c r="C48" i="2"/>
  <c r="O48" i="2" s="1"/>
  <c r="C49" i="2"/>
  <c r="O49" i="2" s="1"/>
  <c r="C50" i="2"/>
  <c r="O50" i="2" s="1"/>
  <c r="C51" i="2"/>
  <c r="O51" i="2" s="1"/>
  <c r="C52" i="2"/>
  <c r="O52" i="2" s="1"/>
  <c r="C53" i="2"/>
  <c r="O53" i="2" s="1"/>
  <c r="F53" i="2"/>
  <c r="G53" i="2" s="1"/>
  <c r="I53" i="2" s="1"/>
  <c r="C54" i="2"/>
  <c r="F54" i="2" s="1"/>
  <c r="G54" i="2" s="1"/>
  <c r="I54" i="2" s="1"/>
  <c r="C55" i="2"/>
  <c r="C56" i="2"/>
  <c r="O56" i="2" s="1"/>
  <c r="C57" i="2"/>
  <c r="O57" i="2" s="1"/>
  <c r="F57" i="2"/>
  <c r="G57" i="2" s="1"/>
  <c r="I57" i="2" s="1"/>
  <c r="C58" i="2"/>
  <c r="F58" i="2" s="1"/>
  <c r="G58" i="2" s="1"/>
  <c r="I58" i="2" s="1"/>
  <c r="C59" i="2"/>
  <c r="C60" i="2"/>
  <c r="C61" i="2"/>
  <c r="C62" i="2"/>
  <c r="F62" i="2"/>
  <c r="G62" i="2" s="1"/>
  <c r="I62" i="2" s="1"/>
  <c r="C63" i="2"/>
  <c r="C64" i="2"/>
  <c r="O64" i="2" s="1"/>
  <c r="C65" i="2"/>
  <c r="O65" i="2" s="1"/>
  <c r="C66" i="2"/>
  <c r="C67" i="2"/>
  <c r="C68" i="2"/>
  <c r="O68" i="2" s="1"/>
  <c r="C69" i="2"/>
  <c r="O69" i="2" s="1"/>
  <c r="F69" i="2"/>
  <c r="G69" i="2" s="1"/>
  <c r="I69" i="2" s="1"/>
  <c r="C70" i="2"/>
  <c r="F70" i="2" s="1"/>
  <c r="G70" i="2" s="1"/>
  <c r="I70" i="2"/>
  <c r="C71" i="2"/>
  <c r="C72" i="2"/>
  <c r="O72" i="2" s="1"/>
  <c r="C73" i="2"/>
  <c r="O73" i="2" s="1"/>
  <c r="F73" i="2"/>
  <c r="G73" i="2" s="1"/>
  <c r="I73" i="2" s="1"/>
  <c r="C74" i="2"/>
  <c r="F74" i="2" s="1"/>
  <c r="G74" i="2" s="1"/>
  <c r="I74" i="2" s="1"/>
  <c r="C75" i="2"/>
  <c r="C76" i="2"/>
  <c r="C77" i="2"/>
  <c r="C78" i="2"/>
  <c r="F78" i="2"/>
  <c r="G78" i="2" s="1"/>
  <c r="I78" i="2" s="1"/>
  <c r="C79" i="2"/>
  <c r="C80" i="2"/>
  <c r="O80" i="2" s="1"/>
  <c r="C81" i="2"/>
  <c r="O81" i="2" s="1"/>
  <c r="C82" i="2"/>
  <c r="C83" i="2"/>
  <c r="C84" i="2"/>
  <c r="O84" i="2" s="1"/>
  <c r="C85" i="2"/>
  <c r="O85" i="2" s="1"/>
  <c r="C86" i="2"/>
  <c r="F86" i="2" s="1"/>
  <c r="G86" i="2" s="1"/>
  <c r="I86" i="2" s="1"/>
  <c r="C87" i="2"/>
  <c r="C88" i="2"/>
  <c r="O88" i="2" s="1"/>
  <c r="F88" i="2"/>
  <c r="G88" i="2" s="1"/>
  <c r="I88" i="2" s="1"/>
  <c r="C89" i="2"/>
  <c r="O89" i="2" s="1"/>
  <c r="C90" i="2"/>
  <c r="F90" i="2"/>
  <c r="G90" i="2" s="1"/>
  <c r="I90" i="2" s="1"/>
  <c r="C91" i="2"/>
  <c r="C92" i="2"/>
  <c r="O92" i="2" s="1"/>
  <c r="C93" i="2"/>
  <c r="C94" i="2"/>
  <c r="D94" i="2" s="1"/>
  <c r="J94" i="2" s="1"/>
  <c r="K94" i="2" s="1"/>
  <c r="F94" i="2"/>
  <c r="G94" i="2" s="1"/>
  <c r="I94" i="2" s="1"/>
  <c r="C95" i="2"/>
  <c r="C96" i="2"/>
  <c r="O96" i="2" s="1"/>
  <c r="C97" i="2"/>
  <c r="O97" i="2" s="1"/>
  <c r="C98" i="2"/>
  <c r="C99" i="2"/>
  <c r="C100" i="2"/>
  <c r="O100" i="2" s="1"/>
  <c r="F100" i="2"/>
  <c r="G100" i="2"/>
  <c r="I100" i="2" s="1"/>
  <c r="C101" i="2"/>
  <c r="O101" i="2" s="1"/>
  <c r="C102" i="2"/>
  <c r="F102" i="2" s="1"/>
  <c r="G102" i="2" s="1"/>
  <c r="I102" i="2"/>
  <c r="C103" i="2"/>
  <c r="C104" i="2"/>
  <c r="O104" i="2" s="1"/>
  <c r="F104" i="2"/>
  <c r="G104" i="2" s="1"/>
  <c r="I104" i="2" s="1"/>
  <c r="C105" i="2"/>
  <c r="O105" i="2" s="1"/>
  <c r="F105" i="2"/>
  <c r="G105" i="2" s="1"/>
  <c r="I105" i="2" s="1"/>
  <c r="C106" i="2"/>
  <c r="F106" i="2"/>
  <c r="G106" i="2" s="1"/>
  <c r="I106" i="2"/>
  <c r="C107" i="2"/>
  <c r="C108" i="2"/>
  <c r="C109" i="2"/>
  <c r="C110" i="2"/>
  <c r="F110" i="2"/>
  <c r="G110" i="2" s="1"/>
  <c r="I110" i="2" s="1"/>
  <c r="C111" i="2"/>
  <c r="F111" i="2"/>
  <c r="G111" i="2" s="1"/>
  <c r="I111" i="2" s="1"/>
  <c r="C112" i="2"/>
  <c r="C113" i="2"/>
  <c r="O113" i="2" s="1"/>
  <c r="C114" i="2"/>
  <c r="D114" i="2" s="1"/>
  <c r="J114" i="2" s="1"/>
  <c r="K114" i="2" s="1"/>
  <c r="F114" i="2"/>
  <c r="G114" i="2" s="1"/>
  <c r="I114" i="2" s="1"/>
  <c r="C115" i="2"/>
  <c r="O115" i="2" s="1"/>
  <c r="C116" i="2"/>
  <c r="C117" i="2"/>
  <c r="C118" i="2"/>
  <c r="F118" i="2"/>
  <c r="G118" i="2"/>
  <c r="I118" i="2" s="1"/>
  <c r="C119" i="2"/>
  <c r="C120" i="2"/>
  <c r="D120" i="2" s="1"/>
  <c r="J120" i="2" s="1"/>
  <c r="K120" i="2" s="1"/>
  <c r="C121" i="2"/>
  <c r="O121" i="2" s="1"/>
  <c r="C122" i="2"/>
  <c r="F122" i="2" s="1"/>
  <c r="G122" i="2" s="1"/>
  <c r="I122" i="2" s="1"/>
  <c r="C123" i="2"/>
  <c r="C124" i="2"/>
  <c r="F124" i="2" s="1"/>
  <c r="G124" i="2" s="1"/>
  <c r="I124" i="2" s="1"/>
  <c r="C125" i="2"/>
  <c r="C126" i="2"/>
  <c r="C127" i="2"/>
  <c r="F127" i="2"/>
  <c r="G127" i="2" s="1"/>
  <c r="I127" i="2" s="1"/>
  <c r="C128" i="2"/>
  <c r="D128" i="2" s="1"/>
  <c r="J128" i="2" s="1"/>
  <c r="K128" i="2" s="1"/>
  <c r="C129" i="2"/>
  <c r="O129" i="2" s="1"/>
  <c r="C130" i="2"/>
  <c r="F130" i="2"/>
  <c r="G130" i="2" s="1"/>
  <c r="I130" i="2" s="1"/>
  <c r="C131" i="2"/>
  <c r="F131" i="2"/>
  <c r="G131" i="2" s="1"/>
  <c r="I131" i="2" s="1"/>
  <c r="C132" i="2"/>
  <c r="C133" i="2"/>
  <c r="O133" i="2" s="1"/>
  <c r="C134" i="2"/>
  <c r="F134" i="2"/>
  <c r="G134" i="2" s="1"/>
  <c r="I134" i="2" s="1"/>
  <c r="C135" i="2"/>
  <c r="D135" i="2" s="1"/>
  <c r="J135" i="2" s="1"/>
  <c r="K135" i="2" s="1"/>
  <c r="C136" i="2"/>
  <c r="F136" i="2" s="1"/>
  <c r="G136" i="2" s="1"/>
  <c r="I136" i="2"/>
  <c r="C137" i="2"/>
  <c r="O137" i="2" s="1"/>
  <c r="C138" i="2"/>
  <c r="F138" i="2"/>
  <c r="G138" i="2"/>
  <c r="I138" i="2" s="1"/>
  <c r="C139" i="2"/>
  <c r="F139" i="2" s="1"/>
  <c r="G139" i="2" s="1"/>
  <c r="I139" i="2" s="1"/>
  <c r="C140" i="2"/>
  <c r="C141" i="2"/>
  <c r="C142" i="2"/>
  <c r="F142" i="2" s="1"/>
  <c r="G142" i="2" s="1"/>
  <c r="I142" i="2" s="1"/>
  <c r="C143" i="2"/>
  <c r="C144" i="2"/>
  <c r="D144" i="2" s="1"/>
  <c r="J144" i="2" s="1"/>
  <c r="K144" i="2" s="1"/>
  <c r="C145" i="2"/>
  <c r="O145" i="2" s="1"/>
  <c r="C146" i="2"/>
  <c r="C147" i="2"/>
  <c r="D147" i="2" s="1"/>
  <c r="J147" i="2" s="1"/>
  <c r="K147" i="2" s="1"/>
  <c r="F147" i="2"/>
  <c r="G147" i="2" s="1"/>
  <c r="I147" i="2" s="1"/>
  <c r="C148" i="2"/>
  <c r="C149" i="2"/>
  <c r="C150" i="2"/>
  <c r="C151" i="2"/>
  <c r="F151" i="2" s="1"/>
  <c r="G151" i="2" s="1"/>
  <c r="I151" i="2" s="1"/>
  <c r="C152" i="2"/>
  <c r="D152" i="2" s="1"/>
  <c r="J152" i="2" s="1"/>
  <c r="K152" i="2" s="1"/>
  <c r="C153" i="2"/>
  <c r="O153" i="2" s="1"/>
  <c r="C154" i="2"/>
  <c r="F154" i="2" s="1"/>
  <c r="G154" i="2" s="1"/>
  <c r="I154" i="2" s="1"/>
  <c r="C155" i="2"/>
  <c r="C156" i="2"/>
  <c r="C157" i="2"/>
  <c r="O157" i="2" s="1"/>
  <c r="C158" i="2"/>
  <c r="D158" i="2" s="1"/>
  <c r="J158" i="2" s="1"/>
  <c r="K158" i="2" s="1"/>
  <c r="C159" i="2"/>
  <c r="F159" i="2"/>
  <c r="G159" i="2" s="1"/>
  <c r="I159" i="2" s="1"/>
  <c r="C160" i="2"/>
  <c r="C161" i="2"/>
  <c r="O161" i="2" s="1"/>
  <c r="C162" i="2"/>
  <c r="F162" i="2"/>
  <c r="G162" i="2" s="1"/>
  <c r="I162" i="2" s="1"/>
  <c r="C163" i="2"/>
  <c r="F163" i="2" s="1"/>
  <c r="G163" i="2" s="1"/>
  <c r="I163" i="2" s="1"/>
  <c r="C164" i="2"/>
  <c r="C165" i="2"/>
  <c r="C166" i="2"/>
  <c r="C167" i="2"/>
  <c r="C168" i="2"/>
  <c r="F168" i="2" s="1"/>
  <c r="G168" i="2" s="1"/>
  <c r="I168" i="2"/>
  <c r="C169" i="2"/>
  <c r="O169" i="2" s="1"/>
  <c r="C170" i="2"/>
  <c r="C171" i="2"/>
  <c r="F171" i="2"/>
  <c r="G171" i="2" s="1"/>
  <c r="I171" i="2" s="1"/>
  <c r="C172" i="2"/>
  <c r="C173" i="2"/>
  <c r="C174" i="2"/>
  <c r="F174" i="2"/>
  <c r="G174" i="2" s="1"/>
  <c r="I174" i="2" s="1"/>
  <c r="C175" i="2"/>
  <c r="F175" i="2" s="1"/>
  <c r="G175" i="2" s="1"/>
  <c r="I175" i="2" s="1"/>
  <c r="C176" i="2"/>
  <c r="C177" i="2"/>
  <c r="O177" i="2" s="1"/>
  <c r="C178" i="2"/>
  <c r="D178" i="2" s="1"/>
  <c r="J178" i="2" s="1"/>
  <c r="K178" i="2" s="1"/>
  <c r="C179" i="2"/>
  <c r="O179" i="2" s="1"/>
  <c r="C180" i="2"/>
  <c r="C181" i="2"/>
  <c r="C182" i="2"/>
  <c r="F182" i="2"/>
  <c r="G182" i="2" s="1"/>
  <c r="I182" i="2" s="1"/>
  <c r="C183" i="2"/>
  <c r="C184" i="2"/>
  <c r="D184" i="2" s="1"/>
  <c r="J184" i="2" s="1"/>
  <c r="K184" i="2" s="1"/>
  <c r="C185" i="2"/>
  <c r="O185" i="2" s="1"/>
  <c r="C186" i="2"/>
  <c r="F186" i="2"/>
  <c r="G186" i="2" s="1"/>
  <c r="I186" i="2" s="1"/>
  <c r="C187" i="2"/>
  <c r="C188" i="2"/>
  <c r="C189" i="2"/>
  <c r="C190" i="2"/>
  <c r="C191" i="2"/>
  <c r="F191" i="2"/>
  <c r="G191" i="2" s="1"/>
  <c r="I191" i="2" s="1"/>
  <c r="C192" i="2"/>
  <c r="D192" i="2" s="1"/>
  <c r="J192" i="2" s="1"/>
  <c r="K192" i="2" s="1"/>
  <c r="C193" i="2"/>
  <c r="O193" i="2" s="1"/>
  <c r="C194" i="2"/>
  <c r="F194" i="2"/>
  <c r="G194" i="2" s="1"/>
  <c r="I194" i="2" s="1"/>
  <c r="C195" i="2"/>
  <c r="C196" i="2"/>
  <c r="C197" i="2"/>
  <c r="C198" i="2"/>
  <c r="F198" i="2"/>
  <c r="G198" i="2" s="1"/>
  <c r="I198" i="2" s="1"/>
  <c r="C199" i="2"/>
  <c r="D199" i="2" s="1"/>
  <c r="J199" i="2" s="1"/>
  <c r="K199" i="2" s="1"/>
  <c r="C200" i="2"/>
  <c r="F200" i="2" s="1"/>
  <c r="G200" i="2" s="1"/>
  <c r="I200" i="2" s="1"/>
  <c r="C201" i="2"/>
  <c r="O201" i="2" s="1"/>
  <c r="C202" i="2"/>
  <c r="F202" i="2" s="1"/>
  <c r="G202" i="2" s="1"/>
  <c r="I202" i="2" s="1"/>
  <c r="C203" i="2"/>
  <c r="C204" i="2"/>
  <c r="C205" i="2"/>
  <c r="C206" i="2"/>
  <c r="F206" i="2" s="1"/>
  <c r="G206" i="2" s="1"/>
  <c r="I206" i="2" s="1"/>
  <c r="C207" i="2"/>
  <c r="C208" i="2"/>
  <c r="D208" i="2" s="1"/>
  <c r="J208" i="2" s="1"/>
  <c r="K208" i="2" s="1"/>
  <c r="C209" i="2"/>
  <c r="O209" i="2" s="1"/>
  <c r="C210" i="2"/>
  <c r="C211" i="2"/>
  <c r="C212" i="2"/>
  <c r="C213" i="2"/>
  <c r="C214" i="2"/>
  <c r="F214" i="2"/>
  <c r="G214" i="2"/>
  <c r="I214" i="2" s="1"/>
  <c r="C215" i="2"/>
  <c r="C216" i="2"/>
  <c r="D216" i="2" s="1"/>
  <c r="J216" i="2" s="1"/>
  <c r="K216" i="2" s="1"/>
  <c r="C217" i="2"/>
  <c r="O217" i="2" s="1"/>
  <c r="C218" i="2"/>
  <c r="C219" i="2"/>
  <c r="C220" i="2"/>
  <c r="O220" i="2" s="1"/>
  <c r="C221" i="2"/>
  <c r="C222" i="2"/>
  <c r="D222" i="2" s="1"/>
  <c r="J222" i="2" s="1"/>
  <c r="K222" i="2" s="1"/>
  <c r="C223" i="2"/>
  <c r="C224" i="2"/>
  <c r="C225" i="2"/>
  <c r="O225" i="2" s="1"/>
  <c r="C226" i="2"/>
  <c r="C227" i="2"/>
  <c r="C228" i="2"/>
  <c r="C229" i="2"/>
  <c r="C230" i="2"/>
  <c r="F230" i="2"/>
  <c r="G230" i="2" s="1"/>
  <c r="I230" i="2" s="1"/>
  <c r="C231" i="2"/>
  <c r="C232" i="2"/>
  <c r="D232" i="2" s="1"/>
  <c r="J232" i="2" s="1"/>
  <c r="K232" i="2" s="1"/>
  <c r="C233" i="2"/>
  <c r="O233" i="2" s="1"/>
  <c r="C234" i="2"/>
  <c r="C235" i="2"/>
  <c r="C236" i="2"/>
  <c r="C237" i="2"/>
  <c r="C238" i="2"/>
  <c r="F238" i="2" s="1"/>
  <c r="G238" i="2" s="1"/>
  <c r="I238" i="2" s="1"/>
  <c r="C239" i="2"/>
  <c r="C240" i="2"/>
  <c r="C241" i="2"/>
  <c r="O241" i="2" s="1"/>
  <c r="C242" i="2"/>
  <c r="D242" i="2" s="1"/>
  <c r="J242" i="2" s="1"/>
  <c r="K242" i="2" s="1"/>
  <c r="C243" i="2"/>
  <c r="D243" i="2" s="1"/>
  <c r="J243" i="2" s="1"/>
  <c r="K243" i="2" s="1"/>
  <c r="C244" i="2"/>
  <c r="C245" i="2"/>
  <c r="C246" i="2"/>
  <c r="F246" i="2"/>
  <c r="G246" i="2"/>
  <c r="I246" i="2" s="1"/>
  <c r="C247" i="2"/>
  <c r="C248" i="2"/>
  <c r="D248" i="2" s="1"/>
  <c r="J248" i="2" s="1"/>
  <c r="K248" i="2" s="1"/>
  <c r="C249" i="2"/>
  <c r="O249" i="2" s="1"/>
  <c r="C250" i="2"/>
  <c r="C251" i="2"/>
  <c r="C252" i="2"/>
  <c r="C253" i="2"/>
  <c r="C254" i="2"/>
  <c r="F254" i="2" s="1"/>
  <c r="G254" i="2" s="1"/>
  <c r="I254" i="2" s="1"/>
  <c r="C255" i="2"/>
  <c r="C256" i="2"/>
  <c r="C257" i="2"/>
  <c r="O257" i="2" s="1"/>
  <c r="C258" i="2"/>
  <c r="C259" i="2"/>
  <c r="C260" i="2"/>
  <c r="C261" i="2"/>
  <c r="C262" i="2"/>
  <c r="F262" i="2"/>
  <c r="G262" i="2" s="1"/>
  <c r="I262" i="2" s="1"/>
  <c r="F22" i="2"/>
  <c r="G22" i="2" s="1"/>
  <c r="I22" i="2" s="1"/>
  <c r="C9" i="2"/>
  <c r="O9" i="2" s="1"/>
  <c r="C10" i="2"/>
  <c r="C11" i="2"/>
  <c r="C12" i="2"/>
  <c r="C13" i="2"/>
  <c r="F13" i="2" s="1"/>
  <c r="G13" i="2" s="1"/>
  <c r="I13" i="2" s="1"/>
  <c r="C14" i="2"/>
  <c r="F14" i="2" s="1"/>
  <c r="G14" i="2" s="1"/>
  <c r="I14" i="2" s="1"/>
  <c r="C15" i="2"/>
  <c r="C16" i="2"/>
  <c r="C17" i="2"/>
  <c r="O17" i="2" s="1"/>
  <c r="C18" i="2"/>
  <c r="C19" i="2"/>
  <c r="C20" i="2"/>
  <c r="C21" i="2"/>
  <c r="F21" i="2" s="1"/>
  <c r="G21" i="2" s="1"/>
  <c r="I21" i="2" s="1"/>
  <c r="C22" i="2"/>
  <c r="C23" i="2"/>
  <c r="C24" i="2"/>
  <c r="D24" i="2" s="1"/>
  <c r="J24" i="2" s="1"/>
  <c r="K24" i="2" s="1"/>
  <c r="C8" i="2"/>
  <c r="D8" i="2" s="1"/>
  <c r="J8" i="2" s="1"/>
  <c r="F10" i="1"/>
  <c r="O107" i="4" l="1"/>
  <c r="P107" i="4" s="1"/>
  <c r="D107" i="4"/>
  <c r="J107" i="4" s="1"/>
  <c r="K107" i="4" s="1"/>
  <c r="D80" i="4"/>
  <c r="J80" i="4" s="1"/>
  <c r="K80" i="4" s="1"/>
  <c r="F80" i="4"/>
  <c r="G80" i="4" s="1"/>
  <c r="I80" i="4" s="1"/>
  <c r="F60" i="4"/>
  <c r="G60" i="4" s="1"/>
  <c r="D103" i="4"/>
  <c r="J103" i="4" s="1"/>
  <c r="K103" i="4" s="1"/>
  <c r="F88" i="4"/>
  <c r="G88" i="4" s="1"/>
  <c r="I88" i="4" s="1"/>
  <c r="U97" i="4"/>
  <c r="D108" i="4"/>
  <c r="J108" i="4" s="1"/>
  <c r="K108" i="4" s="1"/>
  <c r="D92" i="4"/>
  <c r="J92" i="4" s="1"/>
  <c r="K92" i="4" s="1"/>
  <c r="F68" i="4"/>
  <c r="G68" i="4" s="1"/>
  <c r="I68" i="4" s="1"/>
  <c r="F108" i="4"/>
  <c r="G108" i="4" s="1"/>
  <c r="F56" i="4"/>
  <c r="G56" i="4" s="1"/>
  <c r="I56" i="4" s="1"/>
  <c r="F103" i="4"/>
  <c r="G103" i="4" s="1"/>
  <c r="F107" i="4"/>
  <c r="G107" i="4" s="1"/>
  <c r="F92" i="4"/>
  <c r="G92" i="4" s="1"/>
  <c r="F76" i="4"/>
  <c r="G76" i="4" s="1"/>
  <c r="P43" i="4"/>
  <c r="F28" i="4"/>
  <c r="G28" i="4" s="1"/>
  <c r="O26" i="4"/>
  <c r="Q26" i="4" s="1"/>
  <c r="R26" i="4" s="1"/>
  <c r="I84" i="4"/>
  <c r="U84" i="4"/>
  <c r="I60" i="4"/>
  <c r="U60" i="4"/>
  <c r="F64" i="4"/>
  <c r="G64" i="4" s="1"/>
  <c r="O39" i="4"/>
  <c r="Q39" i="4" s="1"/>
  <c r="P40" i="4"/>
  <c r="F26" i="4"/>
  <c r="G26" i="4" s="1"/>
  <c r="D97" i="4"/>
  <c r="J97" i="4" s="1"/>
  <c r="K97" i="4" s="1"/>
  <c r="D96" i="4"/>
  <c r="J96" i="4" s="1"/>
  <c r="K96" i="4" s="1"/>
  <c r="F51" i="4"/>
  <c r="G51" i="4" s="1"/>
  <c r="D36" i="4"/>
  <c r="J36" i="4" s="1"/>
  <c r="K36" i="4" s="1"/>
  <c r="R36" i="4" s="1"/>
  <c r="F12" i="4"/>
  <c r="G12" i="4" s="1"/>
  <c r="F96" i="4"/>
  <c r="G96" i="4" s="1"/>
  <c r="F72" i="4"/>
  <c r="G72" i="4" s="1"/>
  <c r="O51" i="4"/>
  <c r="Q51" i="4" s="1"/>
  <c r="D43" i="4"/>
  <c r="J43" i="4" s="1"/>
  <c r="K43" i="4" s="1"/>
  <c r="R43" i="4" s="1"/>
  <c r="D32" i="4"/>
  <c r="J32" i="4" s="1"/>
  <c r="K32" i="4" s="1"/>
  <c r="R32" i="4" s="1"/>
  <c r="F36" i="4"/>
  <c r="G36" i="4" s="1"/>
  <c r="F30" i="4"/>
  <c r="G30" i="4" s="1"/>
  <c r="O12" i="4"/>
  <c r="P12" i="4" s="1"/>
  <c r="O97" i="4"/>
  <c r="P97" i="4" s="1"/>
  <c r="F43" i="4"/>
  <c r="G43" i="4" s="1"/>
  <c r="F86" i="4"/>
  <c r="G86" i="4" s="1"/>
  <c r="D86" i="4"/>
  <c r="J86" i="4" s="1"/>
  <c r="K86" i="4" s="1"/>
  <c r="F70" i="4"/>
  <c r="G70" i="4" s="1"/>
  <c r="D70" i="4"/>
  <c r="J70" i="4" s="1"/>
  <c r="K70" i="4" s="1"/>
  <c r="O50" i="4"/>
  <c r="F50" i="4"/>
  <c r="G50" i="4" s="1"/>
  <c r="D20" i="4"/>
  <c r="J20" i="4" s="1"/>
  <c r="K20" i="4" s="1"/>
  <c r="O20" i="4"/>
  <c r="F20" i="4"/>
  <c r="G20" i="4" s="1"/>
  <c r="O105" i="4"/>
  <c r="P105" i="4" s="1"/>
  <c r="F105" i="4"/>
  <c r="G105" i="4" s="1"/>
  <c r="D105" i="4"/>
  <c r="J105" i="4" s="1"/>
  <c r="K105" i="4" s="1"/>
  <c r="F100" i="4"/>
  <c r="G100" i="4" s="1"/>
  <c r="D100" i="4"/>
  <c r="J100" i="4" s="1"/>
  <c r="K100" i="4" s="1"/>
  <c r="O86" i="4"/>
  <c r="Q86" i="4" s="1"/>
  <c r="O70" i="4"/>
  <c r="Q70" i="4" s="1"/>
  <c r="D31" i="4"/>
  <c r="J31" i="4" s="1"/>
  <c r="K31" i="4" s="1"/>
  <c r="O31" i="4"/>
  <c r="Q31" i="4" s="1"/>
  <c r="F31" i="4"/>
  <c r="G31" i="4" s="1"/>
  <c r="O19" i="4"/>
  <c r="F19" i="4"/>
  <c r="G19" i="4" s="1"/>
  <c r="D19" i="4"/>
  <c r="J19" i="4" s="1"/>
  <c r="K19" i="4" s="1"/>
  <c r="D10" i="4"/>
  <c r="J10" i="4" s="1"/>
  <c r="K10" i="4" s="1"/>
  <c r="O10" i="4"/>
  <c r="Q10" i="4" s="1"/>
  <c r="F10" i="4"/>
  <c r="G10" i="4" s="1"/>
  <c r="F104" i="4"/>
  <c r="G104" i="4" s="1"/>
  <c r="O104" i="4"/>
  <c r="P104" i="4" s="1"/>
  <c r="O100" i="4"/>
  <c r="P100" i="4" s="1"/>
  <c r="F90" i="4"/>
  <c r="G90" i="4" s="1"/>
  <c r="D90" i="4"/>
  <c r="J90" i="4" s="1"/>
  <c r="K90" i="4" s="1"/>
  <c r="F82" i="4"/>
  <c r="G82" i="4" s="1"/>
  <c r="D82" i="4"/>
  <c r="J82" i="4" s="1"/>
  <c r="K82" i="4" s="1"/>
  <c r="F74" i="4"/>
  <c r="G74" i="4" s="1"/>
  <c r="D74" i="4"/>
  <c r="J74" i="4" s="1"/>
  <c r="K74" i="4" s="1"/>
  <c r="F66" i="4"/>
  <c r="G66" i="4" s="1"/>
  <c r="D66" i="4"/>
  <c r="J66" i="4" s="1"/>
  <c r="K66" i="4" s="1"/>
  <c r="F58" i="4"/>
  <c r="G58" i="4" s="1"/>
  <c r="D58" i="4"/>
  <c r="J58" i="4" s="1"/>
  <c r="K58" i="4" s="1"/>
  <c r="O29" i="4"/>
  <c r="F29" i="4"/>
  <c r="G29" i="4" s="1"/>
  <c r="D29" i="4"/>
  <c r="J29" i="4" s="1"/>
  <c r="K29" i="4" s="1"/>
  <c r="D22" i="4"/>
  <c r="J22" i="4" s="1"/>
  <c r="K22" i="4" s="1"/>
  <c r="O22" i="4"/>
  <c r="Q22" i="4" s="1"/>
  <c r="F22" i="4"/>
  <c r="G22" i="4" s="1"/>
  <c r="F98" i="4"/>
  <c r="G98" i="4" s="1"/>
  <c r="O98" i="4"/>
  <c r="Q98" i="4" s="1"/>
  <c r="D98" i="4"/>
  <c r="J98" i="4" s="1"/>
  <c r="K98" i="4" s="1"/>
  <c r="F78" i="4"/>
  <c r="G78" i="4" s="1"/>
  <c r="D78" i="4"/>
  <c r="J78" i="4" s="1"/>
  <c r="K78" i="4" s="1"/>
  <c r="F62" i="4"/>
  <c r="G62" i="4" s="1"/>
  <c r="D62" i="4"/>
  <c r="J62" i="4" s="1"/>
  <c r="K62" i="4" s="1"/>
  <c r="O99" i="4"/>
  <c r="P99" i="4" s="1"/>
  <c r="F99" i="4"/>
  <c r="G99" i="4" s="1"/>
  <c r="D99" i="4"/>
  <c r="J99" i="4" s="1"/>
  <c r="K99" i="4" s="1"/>
  <c r="F94" i="4"/>
  <c r="G94" i="4" s="1"/>
  <c r="D94" i="4"/>
  <c r="J94" i="4" s="1"/>
  <c r="K94" i="4" s="1"/>
  <c r="O90" i="4"/>
  <c r="Q90" i="4" s="1"/>
  <c r="O82" i="4"/>
  <c r="Q82" i="4" s="1"/>
  <c r="O74" i="4"/>
  <c r="P74" i="4" s="1"/>
  <c r="O66" i="4"/>
  <c r="Q66" i="4" s="1"/>
  <c r="O58" i="4"/>
  <c r="Q58" i="4" s="1"/>
  <c r="O52" i="4"/>
  <c r="F52" i="4"/>
  <c r="G52" i="4" s="1"/>
  <c r="D52" i="4"/>
  <c r="J52" i="4" s="1"/>
  <c r="K52" i="4" s="1"/>
  <c r="O21" i="4"/>
  <c r="F21" i="4"/>
  <c r="G21" i="4" s="1"/>
  <c r="D21" i="4"/>
  <c r="J21" i="4" s="1"/>
  <c r="K21" i="4" s="1"/>
  <c r="D8" i="4"/>
  <c r="O8" i="4"/>
  <c r="Q8" i="4" s="1"/>
  <c r="F8" i="4"/>
  <c r="G8" i="4" s="1"/>
  <c r="O41" i="4"/>
  <c r="P41" i="4" s="1"/>
  <c r="F32" i="4"/>
  <c r="G32" i="4" s="1"/>
  <c r="O28" i="4"/>
  <c r="P36" i="4"/>
  <c r="O33" i="4"/>
  <c r="Q33" i="4" s="1"/>
  <c r="P30" i="4"/>
  <c r="O18" i="4"/>
  <c r="O88" i="4"/>
  <c r="P88" i="4" s="1"/>
  <c r="O84" i="4"/>
  <c r="Q84" i="4" s="1"/>
  <c r="O80" i="4"/>
  <c r="Q80" i="4" s="1"/>
  <c r="O76" i="4"/>
  <c r="P76" i="4" s="1"/>
  <c r="O72" i="4"/>
  <c r="Q72" i="4" s="1"/>
  <c r="O68" i="4"/>
  <c r="Q68" i="4" s="1"/>
  <c r="O64" i="4"/>
  <c r="Q64" i="4" s="1"/>
  <c r="O60" i="4"/>
  <c r="P60" i="4" s="1"/>
  <c r="O56" i="4"/>
  <c r="Q56" i="4" s="1"/>
  <c r="O14" i="4"/>
  <c r="Q14" i="4" s="1"/>
  <c r="O55" i="4"/>
  <c r="Q55" i="4" s="1"/>
  <c r="F41" i="4"/>
  <c r="G41" i="4" s="1"/>
  <c r="F40" i="4"/>
  <c r="G40" i="4" s="1"/>
  <c r="P32" i="4"/>
  <c r="F33" i="4"/>
  <c r="G33" i="4" s="1"/>
  <c r="D30" i="4"/>
  <c r="J30" i="4" s="1"/>
  <c r="K30" i="4" s="1"/>
  <c r="R30" i="4" s="1"/>
  <c r="F18" i="4"/>
  <c r="G18" i="4" s="1"/>
  <c r="F14" i="4"/>
  <c r="G14" i="4" s="1"/>
  <c r="F101" i="4"/>
  <c r="G101" i="4" s="1"/>
  <c r="O101" i="4"/>
  <c r="F102" i="4"/>
  <c r="G102" i="4" s="1"/>
  <c r="O102" i="4"/>
  <c r="O35" i="4"/>
  <c r="F35" i="4"/>
  <c r="G35" i="4" s="1"/>
  <c r="D35" i="4"/>
  <c r="J35" i="4" s="1"/>
  <c r="K35" i="4" s="1"/>
  <c r="D16" i="4"/>
  <c r="J16" i="4" s="1"/>
  <c r="K16" i="4" s="1"/>
  <c r="O16" i="4"/>
  <c r="F16" i="4"/>
  <c r="G16" i="4" s="1"/>
  <c r="D47" i="4"/>
  <c r="J47" i="4" s="1"/>
  <c r="K47" i="4" s="1"/>
  <c r="O47" i="4"/>
  <c r="F47" i="4"/>
  <c r="G47" i="4" s="1"/>
  <c r="O9" i="4"/>
  <c r="F9" i="4"/>
  <c r="G9" i="4" s="1"/>
  <c r="D9" i="4"/>
  <c r="J9" i="4" s="1"/>
  <c r="K9" i="4" s="1"/>
  <c r="F106" i="4"/>
  <c r="G106" i="4" s="1"/>
  <c r="O106" i="4"/>
  <c r="D101" i="4"/>
  <c r="J101" i="4" s="1"/>
  <c r="K101" i="4" s="1"/>
  <c r="D102" i="4"/>
  <c r="J102" i="4" s="1"/>
  <c r="K102" i="4" s="1"/>
  <c r="D44" i="4"/>
  <c r="J44" i="4" s="1"/>
  <c r="K44" i="4" s="1"/>
  <c r="O44" i="4"/>
  <c r="D106" i="4"/>
  <c r="J106" i="4" s="1"/>
  <c r="K106" i="4" s="1"/>
  <c r="Q104" i="4"/>
  <c r="Q97" i="4"/>
  <c r="F44" i="4"/>
  <c r="G44" i="4" s="1"/>
  <c r="Q96" i="4"/>
  <c r="P96" i="4"/>
  <c r="Q94" i="4"/>
  <c r="P94" i="4"/>
  <c r="Q92" i="4"/>
  <c r="P92" i="4"/>
  <c r="P86" i="4"/>
  <c r="P82" i="4"/>
  <c r="P80" i="4"/>
  <c r="Q78" i="4"/>
  <c r="P78" i="4"/>
  <c r="P64" i="4"/>
  <c r="Q62" i="4"/>
  <c r="P62" i="4"/>
  <c r="O45" i="4"/>
  <c r="F45" i="4"/>
  <c r="G45" i="4" s="1"/>
  <c r="Q34" i="4"/>
  <c r="P34" i="4"/>
  <c r="D104" i="4"/>
  <c r="J104" i="4" s="1"/>
  <c r="K104" i="4" s="1"/>
  <c r="O48" i="4"/>
  <c r="F48" i="4"/>
  <c r="G48" i="4" s="1"/>
  <c r="D48" i="4"/>
  <c r="J48" i="4" s="1"/>
  <c r="K48" i="4" s="1"/>
  <c r="D45" i="4"/>
  <c r="J45" i="4" s="1"/>
  <c r="K45" i="4" s="1"/>
  <c r="O25" i="4"/>
  <c r="F25" i="4"/>
  <c r="G25" i="4" s="1"/>
  <c r="D25" i="4"/>
  <c r="J25" i="4" s="1"/>
  <c r="K25" i="4" s="1"/>
  <c r="O95" i="4"/>
  <c r="F95" i="4"/>
  <c r="G95" i="4" s="1"/>
  <c r="O93" i="4"/>
  <c r="F93" i="4"/>
  <c r="G93" i="4" s="1"/>
  <c r="O91" i="4"/>
  <c r="F91" i="4"/>
  <c r="G91" i="4" s="1"/>
  <c r="O89" i="4"/>
  <c r="F89" i="4"/>
  <c r="G89" i="4" s="1"/>
  <c r="O87" i="4"/>
  <c r="F87" i="4"/>
  <c r="G87" i="4" s="1"/>
  <c r="O85" i="4"/>
  <c r="F85" i="4"/>
  <c r="G85" i="4" s="1"/>
  <c r="O83" i="4"/>
  <c r="F83" i="4"/>
  <c r="G83" i="4" s="1"/>
  <c r="O81" i="4"/>
  <c r="F81" i="4"/>
  <c r="G81" i="4" s="1"/>
  <c r="O79" i="4"/>
  <c r="F79" i="4"/>
  <c r="G79" i="4" s="1"/>
  <c r="O77" i="4"/>
  <c r="F77" i="4"/>
  <c r="G77" i="4" s="1"/>
  <c r="O75" i="4"/>
  <c r="F75" i="4"/>
  <c r="G75" i="4" s="1"/>
  <c r="O73" i="4"/>
  <c r="F73" i="4"/>
  <c r="G73" i="4" s="1"/>
  <c r="O71" i="4"/>
  <c r="F71" i="4"/>
  <c r="G71" i="4" s="1"/>
  <c r="O69" i="4"/>
  <c r="F69" i="4"/>
  <c r="G69" i="4" s="1"/>
  <c r="O67" i="4"/>
  <c r="F67" i="4"/>
  <c r="G67" i="4" s="1"/>
  <c r="O65" i="4"/>
  <c r="F65" i="4"/>
  <c r="G65" i="4" s="1"/>
  <c r="O63" i="4"/>
  <c r="F63" i="4"/>
  <c r="G63" i="4" s="1"/>
  <c r="O61" i="4"/>
  <c r="F61" i="4"/>
  <c r="G61" i="4" s="1"/>
  <c r="O59" i="4"/>
  <c r="F59" i="4"/>
  <c r="G59" i="4" s="1"/>
  <c r="O57" i="4"/>
  <c r="F57" i="4"/>
  <c r="G57" i="4" s="1"/>
  <c r="O54" i="4"/>
  <c r="F54" i="4"/>
  <c r="G54" i="4" s="1"/>
  <c r="O53" i="4"/>
  <c r="F53" i="4"/>
  <c r="G53" i="4" s="1"/>
  <c r="O15" i="4"/>
  <c r="F15" i="4"/>
  <c r="G15" i="4" s="1"/>
  <c r="Q108" i="4"/>
  <c r="Q103" i="4"/>
  <c r="Q99" i="4"/>
  <c r="Q107" i="4"/>
  <c r="R107" i="4" s="1"/>
  <c r="D95" i="4"/>
  <c r="J95" i="4" s="1"/>
  <c r="K95" i="4" s="1"/>
  <c r="D93" i="4"/>
  <c r="J93" i="4" s="1"/>
  <c r="K93" i="4" s="1"/>
  <c r="D91" i="4"/>
  <c r="J91" i="4" s="1"/>
  <c r="K91" i="4" s="1"/>
  <c r="D89" i="4"/>
  <c r="J89" i="4" s="1"/>
  <c r="K89" i="4" s="1"/>
  <c r="D87" i="4"/>
  <c r="J87" i="4" s="1"/>
  <c r="K87" i="4" s="1"/>
  <c r="D85" i="4"/>
  <c r="J85" i="4" s="1"/>
  <c r="K85" i="4" s="1"/>
  <c r="D83" i="4"/>
  <c r="J83" i="4" s="1"/>
  <c r="K83" i="4" s="1"/>
  <c r="D81" i="4"/>
  <c r="J81" i="4" s="1"/>
  <c r="K81" i="4" s="1"/>
  <c r="D79" i="4"/>
  <c r="J79" i="4" s="1"/>
  <c r="K79" i="4" s="1"/>
  <c r="D77" i="4"/>
  <c r="J77" i="4" s="1"/>
  <c r="K77" i="4" s="1"/>
  <c r="D75" i="4"/>
  <c r="J75" i="4" s="1"/>
  <c r="K75" i="4" s="1"/>
  <c r="D73" i="4"/>
  <c r="J73" i="4" s="1"/>
  <c r="K73" i="4" s="1"/>
  <c r="D71" i="4"/>
  <c r="J71" i="4" s="1"/>
  <c r="K71" i="4" s="1"/>
  <c r="D69" i="4"/>
  <c r="J69" i="4" s="1"/>
  <c r="K69" i="4" s="1"/>
  <c r="D67" i="4"/>
  <c r="J67" i="4" s="1"/>
  <c r="K67" i="4" s="1"/>
  <c r="D65" i="4"/>
  <c r="J65" i="4" s="1"/>
  <c r="K65" i="4" s="1"/>
  <c r="D63" i="4"/>
  <c r="J63" i="4" s="1"/>
  <c r="K63" i="4" s="1"/>
  <c r="D61" i="4"/>
  <c r="J61" i="4" s="1"/>
  <c r="K61" i="4" s="1"/>
  <c r="D59" i="4"/>
  <c r="J59" i="4" s="1"/>
  <c r="K59" i="4" s="1"/>
  <c r="D57" i="4"/>
  <c r="J57" i="4" s="1"/>
  <c r="K57" i="4" s="1"/>
  <c r="D54" i="4"/>
  <c r="J54" i="4" s="1"/>
  <c r="K54" i="4" s="1"/>
  <c r="D53" i="4"/>
  <c r="J53" i="4" s="1"/>
  <c r="K53" i="4" s="1"/>
  <c r="F55" i="4"/>
  <c r="G55" i="4" s="1"/>
  <c r="D34" i="4"/>
  <c r="J34" i="4" s="1"/>
  <c r="K34" i="4" s="1"/>
  <c r="F34" i="4"/>
  <c r="G34" i="4" s="1"/>
  <c r="D24" i="4"/>
  <c r="J24" i="4" s="1"/>
  <c r="K24" i="4" s="1"/>
  <c r="O24" i="4"/>
  <c r="F24" i="4"/>
  <c r="G24" i="4" s="1"/>
  <c r="O17" i="4"/>
  <c r="F17" i="4"/>
  <c r="G17" i="4" s="1"/>
  <c r="D17" i="4"/>
  <c r="J17" i="4" s="1"/>
  <c r="K17" i="4" s="1"/>
  <c r="D15" i="4"/>
  <c r="J15" i="4" s="1"/>
  <c r="K15" i="4" s="1"/>
  <c r="O38" i="4"/>
  <c r="F38" i="4"/>
  <c r="G38" i="4" s="1"/>
  <c r="D38" i="4"/>
  <c r="J38" i="4" s="1"/>
  <c r="K38" i="4" s="1"/>
  <c r="D37" i="4"/>
  <c r="J37" i="4" s="1"/>
  <c r="K37" i="4" s="1"/>
  <c r="O37" i="4"/>
  <c r="F37" i="4"/>
  <c r="G37" i="4" s="1"/>
  <c r="O42" i="4"/>
  <c r="F42" i="4"/>
  <c r="G42" i="4" s="1"/>
  <c r="D50" i="4"/>
  <c r="J50" i="4" s="1"/>
  <c r="K50" i="4" s="1"/>
  <c r="F49" i="4"/>
  <c r="G49" i="4" s="1"/>
  <c r="O49" i="4"/>
  <c r="D40" i="4"/>
  <c r="J40" i="4" s="1"/>
  <c r="K40" i="4" s="1"/>
  <c r="R40" i="4" s="1"/>
  <c r="O27" i="4"/>
  <c r="F27" i="4"/>
  <c r="G27" i="4" s="1"/>
  <c r="U27" i="4" s="1"/>
  <c r="D27" i="4"/>
  <c r="J27" i="4" s="1"/>
  <c r="K27" i="4" s="1"/>
  <c r="D46" i="4"/>
  <c r="J46" i="4" s="1"/>
  <c r="K46" i="4" s="1"/>
  <c r="O46" i="4"/>
  <c r="F46" i="4"/>
  <c r="G46" i="4" s="1"/>
  <c r="D42" i="4"/>
  <c r="J42" i="4" s="1"/>
  <c r="K42" i="4" s="1"/>
  <c r="F39" i="4"/>
  <c r="G39" i="4" s="1"/>
  <c r="O23" i="4"/>
  <c r="F23" i="4"/>
  <c r="G23" i="4" s="1"/>
  <c r="O11" i="4"/>
  <c r="F11" i="4"/>
  <c r="G11" i="4" s="1"/>
  <c r="O13" i="4"/>
  <c r="F13" i="4"/>
  <c r="G13" i="4" s="1"/>
  <c r="D153" i="2"/>
  <c r="J153" i="2" s="1"/>
  <c r="K153" i="2" s="1"/>
  <c r="D89" i="2"/>
  <c r="J89" i="2" s="1"/>
  <c r="K89" i="2" s="1"/>
  <c r="D233" i="2"/>
  <c r="J233" i="2" s="1"/>
  <c r="K233" i="2" s="1"/>
  <c r="D81" i="2"/>
  <c r="J81" i="2" s="1"/>
  <c r="K81" i="2" s="1"/>
  <c r="D32" i="2"/>
  <c r="J32" i="2" s="1"/>
  <c r="K32" i="2" s="1"/>
  <c r="D33" i="2"/>
  <c r="J33" i="2" s="1"/>
  <c r="K33" i="2" s="1"/>
  <c r="F89" i="2"/>
  <c r="G89" i="2" s="1"/>
  <c r="I89" i="2" s="1"/>
  <c r="F84" i="2"/>
  <c r="G84" i="2" s="1"/>
  <c r="I84" i="2" s="1"/>
  <c r="F30" i="2"/>
  <c r="G30" i="2" s="1"/>
  <c r="I30" i="2" s="1"/>
  <c r="D105" i="2"/>
  <c r="J105" i="2" s="1"/>
  <c r="K105" i="2" s="1"/>
  <c r="D65" i="2"/>
  <c r="J65" i="2" s="1"/>
  <c r="K65" i="2" s="1"/>
  <c r="O136" i="2"/>
  <c r="D72" i="2"/>
  <c r="J72" i="2" s="1"/>
  <c r="K72" i="2" s="1"/>
  <c r="D48" i="2"/>
  <c r="J48" i="2" s="1"/>
  <c r="K48" i="2" s="1"/>
  <c r="O222" i="2"/>
  <c r="D177" i="2"/>
  <c r="J177" i="2" s="1"/>
  <c r="K177" i="2" s="1"/>
  <c r="D137" i="2"/>
  <c r="J137" i="2" s="1"/>
  <c r="K137" i="2" s="1"/>
  <c r="D97" i="2"/>
  <c r="J97" i="2" s="1"/>
  <c r="K97" i="2" s="1"/>
  <c r="D80" i="2"/>
  <c r="J80" i="2" s="1"/>
  <c r="K80" i="2" s="1"/>
  <c r="D64" i="2"/>
  <c r="J64" i="2" s="1"/>
  <c r="K64" i="2" s="1"/>
  <c r="D41" i="2"/>
  <c r="J41" i="2" s="1"/>
  <c r="K41" i="2" s="1"/>
  <c r="D25" i="2"/>
  <c r="J25" i="2" s="1"/>
  <c r="K25" i="2" s="1"/>
  <c r="O200" i="2"/>
  <c r="O114" i="2"/>
  <c r="D217" i="2"/>
  <c r="J217" i="2" s="1"/>
  <c r="K217" i="2" s="1"/>
  <c r="D121" i="2"/>
  <c r="J121" i="2" s="1"/>
  <c r="K121" i="2" s="1"/>
  <c r="O135" i="2"/>
  <c r="F222" i="2"/>
  <c r="G222" i="2" s="1"/>
  <c r="I222" i="2" s="1"/>
  <c r="F178" i="2"/>
  <c r="G178" i="2" s="1"/>
  <c r="I178" i="2" s="1"/>
  <c r="F135" i="2"/>
  <c r="G135" i="2" s="1"/>
  <c r="I135" i="2" s="1"/>
  <c r="F101" i="2"/>
  <c r="G101" i="2" s="1"/>
  <c r="I101" i="2" s="1"/>
  <c r="F85" i="2"/>
  <c r="G85" i="2" s="1"/>
  <c r="I85" i="2" s="1"/>
  <c r="F72" i="2"/>
  <c r="G72" i="2" s="1"/>
  <c r="I72" i="2" s="1"/>
  <c r="F68" i="2"/>
  <c r="G68" i="2" s="1"/>
  <c r="I68" i="2" s="1"/>
  <c r="F56" i="2"/>
  <c r="G56" i="2" s="1"/>
  <c r="I56" i="2" s="1"/>
  <c r="F52" i="2"/>
  <c r="G52" i="2" s="1"/>
  <c r="I52" i="2" s="1"/>
  <c r="D249" i="2"/>
  <c r="J249" i="2" s="1"/>
  <c r="K249" i="2" s="1"/>
  <c r="D200" i="2"/>
  <c r="J200" i="2" s="1"/>
  <c r="K200" i="2" s="1"/>
  <c r="D168" i="2"/>
  <c r="J168" i="2" s="1"/>
  <c r="K168" i="2" s="1"/>
  <c r="D129" i="2"/>
  <c r="J129" i="2" s="1"/>
  <c r="K129" i="2" s="1"/>
  <c r="D113" i="2"/>
  <c r="J113" i="2" s="1"/>
  <c r="K113" i="2" s="1"/>
  <c r="D96" i="2"/>
  <c r="J96" i="2" s="1"/>
  <c r="K96" i="2" s="1"/>
  <c r="D73" i="2"/>
  <c r="J73" i="2" s="1"/>
  <c r="K73" i="2" s="1"/>
  <c r="D57" i="2"/>
  <c r="J57" i="2" s="1"/>
  <c r="K57" i="2" s="1"/>
  <c r="D40" i="2"/>
  <c r="J40" i="2" s="1"/>
  <c r="K40" i="2" s="1"/>
  <c r="D9" i="2"/>
  <c r="J9" i="2" s="1"/>
  <c r="K9" i="2" s="1"/>
  <c r="O94" i="2"/>
  <c r="F236" i="2"/>
  <c r="G236" i="2" s="1"/>
  <c r="I236" i="2" s="1"/>
  <c r="O236" i="2"/>
  <c r="D236" i="2"/>
  <c r="J236" i="2" s="1"/>
  <c r="K236" i="2" s="1"/>
  <c r="F180" i="2"/>
  <c r="G180" i="2" s="1"/>
  <c r="I180" i="2" s="1"/>
  <c r="O180" i="2"/>
  <c r="D180" i="2"/>
  <c r="J180" i="2" s="1"/>
  <c r="K180" i="2" s="1"/>
  <c r="O119" i="2"/>
  <c r="D119" i="2"/>
  <c r="J119" i="2" s="1"/>
  <c r="K119" i="2" s="1"/>
  <c r="F119" i="2"/>
  <c r="G119" i="2" s="1"/>
  <c r="I119" i="2" s="1"/>
  <c r="O117" i="2"/>
  <c r="D117" i="2"/>
  <c r="J117" i="2" s="1"/>
  <c r="K117" i="2" s="1"/>
  <c r="O22" i="2"/>
  <c r="D22" i="2"/>
  <c r="J22" i="2" s="1"/>
  <c r="K22" i="2" s="1"/>
  <c r="D18" i="2"/>
  <c r="J18" i="2" s="1"/>
  <c r="K18" i="2" s="1"/>
  <c r="O18" i="2"/>
  <c r="D14" i="2"/>
  <c r="J14" i="2" s="1"/>
  <c r="K14" i="2" s="1"/>
  <c r="O14" i="2"/>
  <c r="O10" i="2"/>
  <c r="D10" i="2"/>
  <c r="J10" i="2" s="1"/>
  <c r="K10" i="2" s="1"/>
  <c r="O259" i="2"/>
  <c r="D259" i="2"/>
  <c r="J259" i="2" s="1"/>
  <c r="K259" i="2" s="1"/>
  <c r="F140" i="2"/>
  <c r="G140" i="2" s="1"/>
  <c r="I140" i="2" s="1"/>
  <c r="O140" i="2"/>
  <c r="D140" i="2"/>
  <c r="J140" i="2" s="1"/>
  <c r="K140" i="2" s="1"/>
  <c r="D82" i="2"/>
  <c r="J82" i="2" s="1"/>
  <c r="K82" i="2" s="1"/>
  <c r="O82" i="2"/>
  <c r="F82" i="2"/>
  <c r="G82" i="2" s="1"/>
  <c r="I82" i="2" s="1"/>
  <c r="D136" i="2"/>
  <c r="J136" i="2" s="1"/>
  <c r="K136" i="2" s="1"/>
  <c r="D88" i="2"/>
  <c r="J88" i="2" s="1"/>
  <c r="K88" i="2" s="1"/>
  <c r="D56" i="2"/>
  <c r="J56" i="2" s="1"/>
  <c r="K56" i="2" s="1"/>
  <c r="O8" i="2"/>
  <c r="O178" i="2"/>
  <c r="F244" i="2"/>
  <c r="G244" i="2" s="1"/>
  <c r="I244" i="2" s="1"/>
  <c r="O244" i="2"/>
  <c r="D244" i="2"/>
  <c r="J244" i="2" s="1"/>
  <c r="K244" i="2" s="1"/>
  <c r="F228" i="2"/>
  <c r="G228" i="2" s="1"/>
  <c r="I228" i="2" s="1"/>
  <c r="O228" i="2"/>
  <c r="D228" i="2"/>
  <c r="J228" i="2" s="1"/>
  <c r="K228" i="2" s="1"/>
  <c r="O226" i="2"/>
  <c r="D226" i="2"/>
  <c r="J226" i="2" s="1"/>
  <c r="K226" i="2" s="1"/>
  <c r="O195" i="2"/>
  <c r="D195" i="2"/>
  <c r="J195" i="2" s="1"/>
  <c r="K195" i="2" s="1"/>
  <c r="D190" i="2"/>
  <c r="J190" i="2" s="1"/>
  <c r="K190" i="2" s="1"/>
  <c r="F190" i="2"/>
  <c r="G190" i="2" s="1"/>
  <c r="I190" i="2" s="1"/>
  <c r="O190" i="2"/>
  <c r="D167" i="2"/>
  <c r="J167" i="2" s="1"/>
  <c r="K167" i="2" s="1"/>
  <c r="O167" i="2"/>
  <c r="O109" i="2"/>
  <c r="F109" i="2"/>
  <c r="G109" i="2" s="1"/>
  <c r="I109" i="2" s="1"/>
  <c r="D109" i="2"/>
  <c r="J109" i="2" s="1"/>
  <c r="K109" i="2" s="1"/>
  <c r="F103" i="2"/>
  <c r="G103" i="2" s="1"/>
  <c r="I103" i="2" s="1"/>
  <c r="D103" i="2"/>
  <c r="J103" i="2" s="1"/>
  <c r="K103" i="2" s="1"/>
  <c r="O103" i="2"/>
  <c r="F83" i="2"/>
  <c r="G83" i="2" s="1"/>
  <c r="I83" i="2" s="1"/>
  <c r="D83" i="2"/>
  <c r="J83" i="2" s="1"/>
  <c r="K83" i="2" s="1"/>
  <c r="O83" i="2"/>
  <c r="O60" i="2"/>
  <c r="D60" i="2"/>
  <c r="J60" i="2" s="1"/>
  <c r="K60" i="2" s="1"/>
  <c r="F60" i="2"/>
  <c r="G60" i="2" s="1"/>
  <c r="I60" i="2" s="1"/>
  <c r="F51" i="2"/>
  <c r="G51" i="2" s="1"/>
  <c r="I51" i="2" s="1"/>
  <c r="D51" i="2"/>
  <c r="J51" i="2" s="1"/>
  <c r="K51" i="2" s="1"/>
  <c r="O45" i="2"/>
  <c r="F45" i="2"/>
  <c r="G45" i="2" s="1"/>
  <c r="I45" i="2" s="1"/>
  <c r="D45" i="2"/>
  <c r="J45" i="2" s="1"/>
  <c r="K45" i="2" s="1"/>
  <c r="F39" i="2"/>
  <c r="G39" i="2" s="1"/>
  <c r="I39" i="2" s="1"/>
  <c r="D39" i="2"/>
  <c r="J39" i="2" s="1"/>
  <c r="K39" i="2" s="1"/>
  <c r="O39" i="2"/>
  <c r="D201" i="2"/>
  <c r="J201" i="2" s="1"/>
  <c r="K201" i="2" s="1"/>
  <c r="D169" i="2"/>
  <c r="J169" i="2" s="1"/>
  <c r="K169" i="2" s="1"/>
  <c r="O251" i="2"/>
  <c r="D251" i="2"/>
  <c r="J251" i="2" s="1"/>
  <c r="K251" i="2" s="1"/>
  <c r="O235" i="2"/>
  <c r="D235" i="2"/>
  <c r="J235" i="2" s="1"/>
  <c r="K235" i="2" s="1"/>
  <c r="O227" i="2"/>
  <c r="D227" i="2"/>
  <c r="J227" i="2" s="1"/>
  <c r="K227" i="2" s="1"/>
  <c r="O219" i="2"/>
  <c r="D219" i="2"/>
  <c r="J219" i="2" s="1"/>
  <c r="K219" i="2" s="1"/>
  <c r="O189" i="2"/>
  <c r="D189" i="2"/>
  <c r="J189" i="2" s="1"/>
  <c r="K189" i="2" s="1"/>
  <c r="D62" i="2"/>
  <c r="J62" i="2" s="1"/>
  <c r="K62" i="2" s="1"/>
  <c r="O62" i="2"/>
  <c r="D50" i="2"/>
  <c r="J50" i="2" s="1"/>
  <c r="K50" i="2" s="1"/>
  <c r="F50" i="2"/>
  <c r="G50" i="2" s="1"/>
  <c r="I50" i="2" s="1"/>
  <c r="O13" i="2"/>
  <c r="D13" i="2"/>
  <c r="J13" i="2" s="1"/>
  <c r="K13" i="2" s="1"/>
  <c r="F18" i="2"/>
  <c r="G18" i="2" s="1"/>
  <c r="I18" i="2" s="1"/>
  <c r="O262" i="2"/>
  <c r="D262" i="2"/>
  <c r="J262" i="2" s="1"/>
  <c r="K262" i="2" s="1"/>
  <c r="F256" i="2"/>
  <c r="G256" i="2" s="1"/>
  <c r="I256" i="2" s="1"/>
  <c r="O256" i="2"/>
  <c r="F216" i="2"/>
  <c r="G216" i="2" s="1"/>
  <c r="I216" i="2" s="1"/>
  <c r="O216" i="2"/>
  <c r="O197" i="2"/>
  <c r="D197" i="2"/>
  <c r="J197" i="2" s="1"/>
  <c r="K197" i="2" s="1"/>
  <c r="O191" i="2"/>
  <c r="D191" i="2"/>
  <c r="J191" i="2" s="1"/>
  <c r="K191" i="2" s="1"/>
  <c r="F156" i="2"/>
  <c r="G156" i="2" s="1"/>
  <c r="I156" i="2" s="1"/>
  <c r="D156" i="2"/>
  <c r="J156" i="2" s="1"/>
  <c r="K156" i="2" s="1"/>
  <c r="O154" i="2"/>
  <c r="D154" i="2"/>
  <c r="J154" i="2" s="1"/>
  <c r="K154" i="2" s="1"/>
  <c r="O151" i="2"/>
  <c r="D151" i="2"/>
  <c r="J151" i="2" s="1"/>
  <c r="K151" i="2" s="1"/>
  <c r="F148" i="2"/>
  <c r="G148" i="2" s="1"/>
  <c r="I148" i="2" s="1"/>
  <c r="O148" i="2"/>
  <c r="D148" i="2"/>
  <c r="J148" i="2" s="1"/>
  <c r="K148" i="2" s="1"/>
  <c r="D126" i="2"/>
  <c r="J126" i="2" s="1"/>
  <c r="K126" i="2" s="1"/>
  <c r="F126" i="2"/>
  <c r="G126" i="2" s="1"/>
  <c r="I126" i="2" s="1"/>
  <c r="O126" i="2"/>
  <c r="O108" i="2"/>
  <c r="D108" i="2"/>
  <c r="J108" i="2" s="1"/>
  <c r="K108" i="2" s="1"/>
  <c r="F108" i="2"/>
  <c r="G108" i="2" s="1"/>
  <c r="I108" i="2" s="1"/>
  <c r="F99" i="2"/>
  <c r="G99" i="2" s="1"/>
  <c r="I99" i="2" s="1"/>
  <c r="O99" i="2"/>
  <c r="D99" i="2"/>
  <c r="J99" i="2" s="1"/>
  <c r="K99" i="2" s="1"/>
  <c r="O93" i="2"/>
  <c r="F93" i="2"/>
  <c r="G93" i="2" s="1"/>
  <c r="I93" i="2" s="1"/>
  <c r="D93" i="2"/>
  <c r="J93" i="2" s="1"/>
  <c r="K93" i="2" s="1"/>
  <c r="F87" i="2"/>
  <c r="G87" i="2" s="1"/>
  <c r="I87" i="2" s="1"/>
  <c r="O87" i="2"/>
  <c r="D87" i="2"/>
  <c r="J87" i="2" s="1"/>
  <c r="K87" i="2" s="1"/>
  <c r="O76" i="2"/>
  <c r="D76" i="2"/>
  <c r="J76" i="2" s="1"/>
  <c r="K76" i="2" s="1"/>
  <c r="F76" i="2"/>
  <c r="G76" i="2" s="1"/>
  <c r="I76" i="2" s="1"/>
  <c r="F67" i="2"/>
  <c r="G67" i="2" s="1"/>
  <c r="I67" i="2" s="1"/>
  <c r="O67" i="2"/>
  <c r="D67" i="2"/>
  <c r="J67" i="2" s="1"/>
  <c r="K67" i="2" s="1"/>
  <c r="O61" i="2"/>
  <c r="F61" i="2"/>
  <c r="G61" i="2" s="1"/>
  <c r="I61" i="2" s="1"/>
  <c r="D61" i="2"/>
  <c r="J61" i="2" s="1"/>
  <c r="K61" i="2" s="1"/>
  <c r="F55" i="2"/>
  <c r="G55" i="2" s="1"/>
  <c r="I55" i="2" s="1"/>
  <c r="O55" i="2"/>
  <c r="D55" i="2"/>
  <c r="J55" i="2" s="1"/>
  <c r="K55" i="2" s="1"/>
  <c r="O44" i="2"/>
  <c r="D44" i="2"/>
  <c r="J44" i="2" s="1"/>
  <c r="K44" i="2" s="1"/>
  <c r="F44" i="2"/>
  <c r="G44" i="2" s="1"/>
  <c r="I44" i="2" s="1"/>
  <c r="F40" i="2"/>
  <c r="G40" i="2" s="1"/>
  <c r="I40" i="2" s="1"/>
  <c r="F35" i="2"/>
  <c r="G35" i="2" s="1"/>
  <c r="I35" i="2" s="1"/>
  <c r="O35" i="2"/>
  <c r="D35" i="2"/>
  <c r="J35" i="2" s="1"/>
  <c r="K35" i="2" s="1"/>
  <c r="O29" i="2"/>
  <c r="F29" i="2"/>
  <c r="G29" i="2" s="1"/>
  <c r="I29" i="2" s="1"/>
  <c r="D29" i="2"/>
  <c r="J29" i="2" s="1"/>
  <c r="K29" i="2" s="1"/>
  <c r="F25" i="2"/>
  <c r="G25" i="2" s="1"/>
  <c r="I25" i="2" s="1"/>
  <c r="D257" i="2"/>
  <c r="J257" i="2" s="1"/>
  <c r="K257" i="2" s="1"/>
  <c r="D241" i="2"/>
  <c r="J241" i="2" s="1"/>
  <c r="K241" i="2" s="1"/>
  <c r="D225" i="2"/>
  <c r="J225" i="2" s="1"/>
  <c r="K225" i="2" s="1"/>
  <c r="D209" i="2"/>
  <c r="J209" i="2" s="1"/>
  <c r="K209" i="2" s="1"/>
  <c r="D193" i="2"/>
  <c r="J193" i="2" s="1"/>
  <c r="K193" i="2" s="1"/>
  <c r="D161" i="2"/>
  <c r="J161" i="2" s="1"/>
  <c r="K161" i="2" s="1"/>
  <c r="D145" i="2"/>
  <c r="J145" i="2" s="1"/>
  <c r="K145" i="2" s="1"/>
  <c r="D17" i="2"/>
  <c r="J17" i="2" s="1"/>
  <c r="K17" i="2" s="1"/>
  <c r="O243" i="2"/>
  <c r="O158" i="2"/>
  <c r="O30" i="2"/>
  <c r="F23" i="2"/>
  <c r="G23" i="2" s="1"/>
  <c r="I23" i="2" s="1"/>
  <c r="O23" i="2"/>
  <c r="D23" i="2"/>
  <c r="J23" i="2" s="1"/>
  <c r="K23" i="2" s="1"/>
  <c r="F19" i="2"/>
  <c r="G19" i="2" s="1"/>
  <c r="I19" i="2" s="1"/>
  <c r="D19" i="2"/>
  <c r="J19" i="2" s="1"/>
  <c r="K19" i="2" s="1"/>
  <c r="O19" i="2"/>
  <c r="F15" i="2"/>
  <c r="G15" i="2" s="1"/>
  <c r="I15" i="2" s="1"/>
  <c r="O15" i="2"/>
  <c r="D15" i="2"/>
  <c r="J15" i="2" s="1"/>
  <c r="K15" i="2" s="1"/>
  <c r="F11" i="2"/>
  <c r="G11" i="2" s="1"/>
  <c r="I11" i="2" s="1"/>
  <c r="O11" i="2"/>
  <c r="D11" i="2"/>
  <c r="J11" i="2" s="1"/>
  <c r="K11" i="2" s="1"/>
  <c r="F260" i="2"/>
  <c r="G260" i="2" s="1"/>
  <c r="I260" i="2" s="1"/>
  <c r="O260" i="2"/>
  <c r="D260" i="2"/>
  <c r="J260" i="2" s="1"/>
  <c r="K260" i="2" s="1"/>
  <c r="O258" i="2"/>
  <c r="D258" i="2"/>
  <c r="J258" i="2" s="1"/>
  <c r="K258" i="2" s="1"/>
  <c r="F252" i="2"/>
  <c r="G252" i="2" s="1"/>
  <c r="I252" i="2" s="1"/>
  <c r="O252" i="2"/>
  <c r="D252" i="2"/>
  <c r="J252" i="2" s="1"/>
  <c r="K252" i="2" s="1"/>
  <c r="O250" i="2"/>
  <c r="D250" i="2"/>
  <c r="J250" i="2" s="1"/>
  <c r="K250" i="2" s="1"/>
  <c r="O234" i="2"/>
  <c r="D234" i="2"/>
  <c r="J234" i="2" s="1"/>
  <c r="K234" i="2" s="1"/>
  <c r="F220" i="2"/>
  <c r="G220" i="2" s="1"/>
  <c r="I220" i="2" s="1"/>
  <c r="D220" i="2"/>
  <c r="J220" i="2" s="1"/>
  <c r="K220" i="2" s="1"/>
  <c r="O218" i="2"/>
  <c r="D218" i="2"/>
  <c r="J218" i="2" s="1"/>
  <c r="K218" i="2" s="1"/>
  <c r="F212" i="2"/>
  <c r="G212" i="2" s="1"/>
  <c r="I212" i="2" s="1"/>
  <c r="O212" i="2"/>
  <c r="D212" i="2"/>
  <c r="J212" i="2" s="1"/>
  <c r="K212" i="2" s="1"/>
  <c r="D210" i="2"/>
  <c r="J210" i="2" s="1"/>
  <c r="K210" i="2" s="1"/>
  <c r="O210" i="2"/>
  <c r="F204" i="2"/>
  <c r="G204" i="2" s="1"/>
  <c r="I204" i="2" s="1"/>
  <c r="O204" i="2"/>
  <c r="D204" i="2"/>
  <c r="J204" i="2" s="1"/>
  <c r="K204" i="2" s="1"/>
  <c r="O155" i="2"/>
  <c r="D155" i="2"/>
  <c r="J155" i="2" s="1"/>
  <c r="K155" i="2" s="1"/>
  <c r="F152" i="2"/>
  <c r="G152" i="2" s="1"/>
  <c r="I152" i="2" s="1"/>
  <c r="O152" i="2"/>
  <c r="O150" i="2"/>
  <c r="D150" i="2"/>
  <c r="J150" i="2" s="1"/>
  <c r="K150" i="2" s="1"/>
  <c r="O143" i="2"/>
  <c r="D143" i="2"/>
  <c r="J143" i="2" s="1"/>
  <c r="K143" i="2" s="1"/>
  <c r="F143" i="2"/>
  <c r="G143" i="2" s="1"/>
  <c r="I143" i="2" s="1"/>
  <c r="O141" i="2"/>
  <c r="D141" i="2"/>
  <c r="J141" i="2" s="1"/>
  <c r="K141" i="2" s="1"/>
  <c r="D92" i="2"/>
  <c r="J92" i="2" s="1"/>
  <c r="K92" i="2" s="1"/>
  <c r="F92" i="2"/>
  <c r="G92" i="2" s="1"/>
  <c r="I92" i="2" s="1"/>
  <c r="O77" i="2"/>
  <c r="F77" i="2"/>
  <c r="G77" i="2" s="1"/>
  <c r="I77" i="2" s="1"/>
  <c r="D77" i="2"/>
  <c r="J77" i="2" s="1"/>
  <c r="K77" i="2" s="1"/>
  <c r="F71" i="2"/>
  <c r="G71" i="2" s="1"/>
  <c r="I71" i="2" s="1"/>
  <c r="D71" i="2"/>
  <c r="J71" i="2" s="1"/>
  <c r="K71" i="2" s="1"/>
  <c r="D28" i="2"/>
  <c r="J28" i="2" s="1"/>
  <c r="K28" i="2" s="1"/>
  <c r="F28" i="2"/>
  <c r="G28" i="2" s="1"/>
  <c r="I28" i="2" s="1"/>
  <c r="D211" i="2"/>
  <c r="J211" i="2" s="1"/>
  <c r="K211" i="2" s="1"/>
  <c r="O211" i="2"/>
  <c r="O203" i="2"/>
  <c r="D203" i="2"/>
  <c r="J203" i="2" s="1"/>
  <c r="K203" i="2" s="1"/>
  <c r="F184" i="2"/>
  <c r="G184" i="2" s="1"/>
  <c r="I184" i="2" s="1"/>
  <c r="O184" i="2"/>
  <c r="D179" i="2"/>
  <c r="J179" i="2" s="1"/>
  <c r="K179" i="2" s="1"/>
  <c r="F179" i="2"/>
  <c r="G179" i="2" s="1"/>
  <c r="I179" i="2" s="1"/>
  <c r="F176" i="2"/>
  <c r="G176" i="2" s="1"/>
  <c r="I176" i="2" s="1"/>
  <c r="O176" i="2"/>
  <c r="D174" i="2"/>
  <c r="J174" i="2" s="1"/>
  <c r="K174" i="2" s="1"/>
  <c r="O174" i="2"/>
  <c r="O171" i="2"/>
  <c r="D171" i="2"/>
  <c r="J171" i="2" s="1"/>
  <c r="K171" i="2" s="1"/>
  <c r="O149" i="2"/>
  <c r="D149" i="2"/>
  <c r="J149" i="2" s="1"/>
  <c r="K149" i="2" s="1"/>
  <c r="D146" i="2"/>
  <c r="J146" i="2" s="1"/>
  <c r="K146" i="2" s="1"/>
  <c r="O146" i="2"/>
  <c r="F146" i="2"/>
  <c r="G146" i="2" s="1"/>
  <c r="I146" i="2" s="1"/>
  <c r="F132" i="2"/>
  <c r="G132" i="2" s="1"/>
  <c r="I132" i="2" s="1"/>
  <c r="O132" i="2"/>
  <c r="D132" i="2"/>
  <c r="J132" i="2" s="1"/>
  <c r="K132" i="2" s="1"/>
  <c r="O130" i="2"/>
  <c r="D130" i="2"/>
  <c r="J130" i="2" s="1"/>
  <c r="K130" i="2" s="1"/>
  <c r="O127" i="2"/>
  <c r="D127" i="2"/>
  <c r="J127" i="2" s="1"/>
  <c r="K127" i="2" s="1"/>
  <c r="O123" i="2"/>
  <c r="D123" i="2"/>
  <c r="J123" i="2" s="1"/>
  <c r="K123" i="2" s="1"/>
  <c r="F123" i="2"/>
  <c r="G123" i="2" s="1"/>
  <c r="I123" i="2" s="1"/>
  <c r="O21" i="2"/>
  <c r="D21" i="2"/>
  <c r="J21" i="2" s="1"/>
  <c r="K21" i="2" s="1"/>
  <c r="F10" i="2"/>
  <c r="G10" i="2" s="1"/>
  <c r="I10" i="2" s="1"/>
  <c r="D254" i="2"/>
  <c r="J254" i="2" s="1"/>
  <c r="K254" i="2" s="1"/>
  <c r="O254" i="2"/>
  <c r="F248" i="2"/>
  <c r="G248" i="2" s="1"/>
  <c r="I248" i="2" s="1"/>
  <c r="O248" i="2"/>
  <c r="O246" i="2"/>
  <c r="D246" i="2"/>
  <c r="J246" i="2" s="1"/>
  <c r="K246" i="2" s="1"/>
  <c r="F240" i="2"/>
  <c r="G240" i="2" s="1"/>
  <c r="I240" i="2" s="1"/>
  <c r="O240" i="2"/>
  <c r="D238" i="2"/>
  <c r="J238" i="2" s="1"/>
  <c r="K238" i="2" s="1"/>
  <c r="O238" i="2"/>
  <c r="F232" i="2"/>
  <c r="G232" i="2" s="1"/>
  <c r="I232" i="2" s="1"/>
  <c r="O232" i="2"/>
  <c r="O230" i="2"/>
  <c r="D230" i="2"/>
  <c r="J230" i="2" s="1"/>
  <c r="K230" i="2" s="1"/>
  <c r="F224" i="2"/>
  <c r="G224" i="2" s="1"/>
  <c r="I224" i="2" s="1"/>
  <c r="O224" i="2"/>
  <c r="O214" i="2"/>
  <c r="D214" i="2"/>
  <c r="J214" i="2" s="1"/>
  <c r="K214" i="2" s="1"/>
  <c r="O194" i="2"/>
  <c r="D194" i="2"/>
  <c r="J194" i="2" s="1"/>
  <c r="K194" i="2" s="1"/>
  <c r="F188" i="2"/>
  <c r="G188" i="2" s="1"/>
  <c r="I188" i="2" s="1"/>
  <c r="O188" i="2"/>
  <c r="D188" i="2"/>
  <c r="J188" i="2" s="1"/>
  <c r="K188" i="2" s="1"/>
  <c r="O183" i="2"/>
  <c r="D183" i="2"/>
  <c r="J183" i="2" s="1"/>
  <c r="K183" i="2" s="1"/>
  <c r="F183" i="2"/>
  <c r="G183" i="2" s="1"/>
  <c r="I183" i="2" s="1"/>
  <c r="O181" i="2"/>
  <c r="D181" i="2"/>
  <c r="J181" i="2" s="1"/>
  <c r="K181" i="2" s="1"/>
  <c r="O173" i="2"/>
  <c r="D173" i="2"/>
  <c r="J173" i="2" s="1"/>
  <c r="K173" i="2" s="1"/>
  <c r="O166" i="2"/>
  <c r="D166" i="2"/>
  <c r="J166" i="2" s="1"/>
  <c r="K166" i="2" s="1"/>
  <c r="F166" i="2"/>
  <c r="G166" i="2" s="1"/>
  <c r="I166" i="2" s="1"/>
  <c r="F24" i="2"/>
  <c r="G24" i="2" s="1"/>
  <c r="I24" i="2" s="1"/>
  <c r="O24" i="2"/>
  <c r="F20" i="2"/>
  <c r="G20" i="2" s="1"/>
  <c r="I20" i="2" s="1"/>
  <c r="O20" i="2"/>
  <c r="D20" i="2"/>
  <c r="J20" i="2" s="1"/>
  <c r="K20" i="2" s="1"/>
  <c r="F16" i="2"/>
  <c r="G16" i="2" s="1"/>
  <c r="I16" i="2" s="1"/>
  <c r="O16" i="2"/>
  <c r="F12" i="2"/>
  <c r="G12" i="2" s="1"/>
  <c r="I12" i="2" s="1"/>
  <c r="O12" i="2"/>
  <c r="D12" i="2"/>
  <c r="J12" i="2" s="1"/>
  <c r="K12" i="2" s="1"/>
  <c r="F8" i="2"/>
  <c r="G8" i="2" s="1"/>
  <c r="I8" i="2" s="1"/>
  <c r="F17" i="2"/>
  <c r="G17" i="2" s="1"/>
  <c r="I17" i="2" s="1"/>
  <c r="F9" i="2"/>
  <c r="G9" i="2" s="1"/>
  <c r="I9" i="2" s="1"/>
  <c r="O261" i="2"/>
  <c r="D261" i="2"/>
  <c r="J261" i="2" s="1"/>
  <c r="K261" i="2" s="1"/>
  <c r="F258" i="2"/>
  <c r="G258" i="2" s="1"/>
  <c r="I258" i="2" s="1"/>
  <c r="O255" i="2"/>
  <c r="D255" i="2"/>
  <c r="J255" i="2" s="1"/>
  <c r="K255" i="2" s="1"/>
  <c r="O253" i="2"/>
  <c r="D253" i="2"/>
  <c r="J253" i="2" s="1"/>
  <c r="K253" i="2" s="1"/>
  <c r="F250" i="2"/>
  <c r="G250" i="2" s="1"/>
  <c r="I250" i="2" s="1"/>
  <c r="O247" i="2"/>
  <c r="D247" i="2"/>
  <c r="J247" i="2" s="1"/>
  <c r="K247" i="2" s="1"/>
  <c r="O245" i="2"/>
  <c r="D245" i="2"/>
  <c r="J245" i="2" s="1"/>
  <c r="K245" i="2" s="1"/>
  <c r="F242" i="2"/>
  <c r="G242" i="2" s="1"/>
  <c r="I242" i="2" s="1"/>
  <c r="O239" i="2"/>
  <c r="D239" i="2"/>
  <c r="J239" i="2" s="1"/>
  <c r="K239" i="2" s="1"/>
  <c r="O237" i="2"/>
  <c r="D237" i="2"/>
  <c r="J237" i="2" s="1"/>
  <c r="K237" i="2" s="1"/>
  <c r="F234" i="2"/>
  <c r="G234" i="2" s="1"/>
  <c r="I234" i="2" s="1"/>
  <c r="D231" i="2"/>
  <c r="J231" i="2" s="1"/>
  <c r="K231" i="2" s="1"/>
  <c r="O231" i="2"/>
  <c r="O229" i="2"/>
  <c r="D229" i="2"/>
  <c r="J229" i="2" s="1"/>
  <c r="K229" i="2" s="1"/>
  <c r="F226" i="2"/>
  <c r="G226" i="2" s="1"/>
  <c r="I226" i="2" s="1"/>
  <c r="O223" i="2"/>
  <c r="D223" i="2"/>
  <c r="J223" i="2" s="1"/>
  <c r="K223" i="2" s="1"/>
  <c r="O221" i="2"/>
  <c r="D221" i="2"/>
  <c r="J221" i="2" s="1"/>
  <c r="K221" i="2" s="1"/>
  <c r="F218" i="2"/>
  <c r="G218" i="2" s="1"/>
  <c r="I218" i="2" s="1"/>
  <c r="O215" i="2"/>
  <c r="D215" i="2"/>
  <c r="J215" i="2" s="1"/>
  <c r="K215" i="2" s="1"/>
  <c r="O213" i="2"/>
  <c r="D213" i="2"/>
  <c r="J213" i="2" s="1"/>
  <c r="K213" i="2" s="1"/>
  <c r="F210" i="2"/>
  <c r="G210" i="2" s="1"/>
  <c r="I210" i="2" s="1"/>
  <c r="O207" i="2"/>
  <c r="D207" i="2"/>
  <c r="J207" i="2" s="1"/>
  <c r="K207" i="2" s="1"/>
  <c r="O205" i="2"/>
  <c r="D205" i="2"/>
  <c r="J205" i="2" s="1"/>
  <c r="K205" i="2" s="1"/>
  <c r="O202" i="2"/>
  <c r="D202" i="2"/>
  <c r="J202" i="2" s="1"/>
  <c r="K202" i="2" s="1"/>
  <c r="F196" i="2"/>
  <c r="G196" i="2" s="1"/>
  <c r="I196" i="2" s="1"/>
  <c r="O196" i="2"/>
  <c r="D196" i="2"/>
  <c r="J196" i="2" s="1"/>
  <c r="K196" i="2" s="1"/>
  <c r="O187" i="2"/>
  <c r="D187" i="2"/>
  <c r="J187" i="2" s="1"/>
  <c r="K187" i="2" s="1"/>
  <c r="F187" i="2"/>
  <c r="G187" i="2" s="1"/>
  <c r="I187" i="2" s="1"/>
  <c r="O175" i="2"/>
  <c r="D175" i="2"/>
  <c r="J175" i="2" s="1"/>
  <c r="K175" i="2" s="1"/>
  <c r="O170" i="2"/>
  <c r="D170" i="2"/>
  <c r="J170" i="2" s="1"/>
  <c r="K170" i="2" s="1"/>
  <c r="F170" i="2"/>
  <c r="G170" i="2" s="1"/>
  <c r="I170" i="2" s="1"/>
  <c r="F167" i="2"/>
  <c r="G167" i="2" s="1"/>
  <c r="I167" i="2" s="1"/>
  <c r="O165" i="2"/>
  <c r="D165" i="2"/>
  <c r="J165" i="2" s="1"/>
  <c r="K165" i="2" s="1"/>
  <c r="O163" i="2"/>
  <c r="D163" i="2"/>
  <c r="J163" i="2" s="1"/>
  <c r="K163" i="2" s="1"/>
  <c r="F160" i="2"/>
  <c r="G160" i="2" s="1"/>
  <c r="I160" i="2" s="1"/>
  <c r="O160" i="2"/>
  <c r="F158" i="2"/>
  <c r="G158" i="2" s="1"/>
  <c r="I158" i="2" s="1"/>
  <c r="F155" i="2"/>
  <c r="G155" i="2" s="1"/>
  <c r="I155" i="2" s="1"/>
  <c r="F150" i="2"/>
  <c r="G150" i="2" s="1"/>
  <c r="I150" i="2" s="1"/>
  <c r="O125" i="2"/>
  <c r="D125" i="2"/>
  <c r="J125" i="2" s="1"/>
  <c r="K125" i="2" s="1"/>
  <c r="D115" i="2"/>
  <c r="J115" i="2" s="1"/>
  <c r="K115" i="2" s="1"/>
  <c r="F115" i="2"/>
  <c r="G115" i="2" s="1"/>
  <c r="I115" i="2" s="1"/>
  <c r="F112" i="2"/>
  <c r="G112" i="2" s="1"/>
  <c r="I112" i="2" s="1"/>
  <c r="O112" i="2"/>
  <c r="D110" i="2"/>
  <c r="J110" i="2" s="1"/>
  <c r="K110" i="2" s="1"/>
  <c r="O110" i="2"/>
  <c r="O98" i="2"/>
  <c r="D98" i="2"/>
  <c r="J98" i="2" s="1"/>
  <c r="K98" i="2" s="1"/>
  <c r="F98" i="2"/>
  <c r="G98" i="2" s="1"/>
  <c r="I98" i="2" s="1"/>
  <c r="D78" i="2"/>
  <c r="J78" i="2" s="1"/>
  <c r="K78" i="2" s="1"/>
  <c r="O78" i="2"/>
  <c r="O66" i="2"/>
  <c r="D66" i="2"/>
  <c r="J66" i="2" s="1"/>
  <c r="K66" i="2" s="1"/>
  <c r="F66" i="2"/>
  <c r="G66" i="2" s="1"/>
  <c r="I66" i="2" s="1"/>
  <c r="D46" i="2"/>
  <c r="J46" i="2" s="1"/>
  <c r="K46" i="2" s="1"/>
  <c r="O46" i="2"/>
  <c r="O34" i="2"/>
  <c r="D34" i="2"/>
  <c r="J34" i="2" s="1"/>
  <c r="K34" i="2" s="1"/>
  <c r="F34" i="2"/>
  <c r="G34" i="2" s="1"/>
  <c r="I34" i="2" s="1"/>
  <c r="D256" i="2"/>
  <c r="J256" i="2" s="1"/>
  <c r="K256" i="2" s="1"/>
  <c r="D240" i="2"/>
  <c r="J240" i="2" s="1"/>
  <c r="K240" i="2" s="1"/>
  <c r="D224" i="2"/>
  <c r="J224" i="2" s="1"/>
  <c r="K224" i="2" s="1"/>
  <c r="D176" i="2"/>
  <c r="J176" i="2" s="1"/>
  <c r="K176" i="2" s="1"/>
  <c r="D160" i="2"/>
  <c r="J160" i="2" s="1"/>
  <c r="K160" i="2" s="1"/>
  <c r="D112" i="2"/>
  <c r="J112" i="2" s="1"/>
  <c r="K112" i="2" s="1"/>
  <c r="D16" i="2"/>
  <c r="J16" i="2" s="1"/>
  <c r="K16" i="2" s="1"/>
  <c r="O242" i="2"/>
  <c r="O199" i="2"/>
  <c r="O156" i="2"/>
  <c r="O71" i="2"/>
  <c r="O28" i="2"/>
  <c r="F144" i="2"/>
  <c r="G144" i="2" s="1"/>
  <c r="I144" i="2" s="1"/>
  <c r="O144" i="2"/>
  <c r="O138" i="2"/>
  <c r="D138" i="2"/>
  <c r="J138" i="2" s="1"/>
  <c r="K138" i="2" s="1"/>
  <c r="O134" i="2"/>
  <c r="D134" i="2"/>
  <c r="J134" i="2" s="1"/>
  <c r="K134" i="2" s="1"/>
  <c r="F120" i="2"/>
  <c r="G120" i="2" s="1"/>
  <c r="I120" i="2" s="1"/>
  <c r="O120" i="2"/>
  <c r="F116" i="2"/>
  <c r="G116" i="2" s="1"/>
  <c r="I116" i="2" s="1"/>
  <c r="O116" i="2"/>
  <c r="O111" i="2"/>
  <c r="D111" i="2"/>
  <c r="J111" i="2" s="1"/>
  <c r="K111" i="2" s="1"/>
  <c r="O106" i="2"/>
  <c r="D106" i="2"/>
  <c r="J106" i="2" s="1"/>
  <c r="K106" i="2" s="1"/>
  <c r="F97" i="2"/>
  <c r="G97" i="2" s="1"/>
  <c r="I97" i="2" s="1"/>
  <c r="F96" i="2"/>
  <c r="G96" i="2" s="1"/>
  <c r="I96" i="2" s="1"/>
  <c r="F95" i="2"/>
  <c r="G95" i="2" s="1"/>
  <c r="I95" i="2" s="1"/>
  <c r="O95" i="2"/>
  <c r="D95" i="2"/>
  <c r="J95" i="2" s="1"/>
  <c r="K95" i="2" s="1"/>
  <c r="O90" i="2"/>
  <c r="D90" i="2"/>
  <c r="J90" i="2" s="1"/>
  <c r="K90" i="2" s="1"/>
  <c r="F81" i="2"/>
  <c r="G81" i="2" s="1"/>
  <c r="I81" i="2" s="1"/>
  <c r="F80" i="2"/>
  <c r="G80" i="2" s="1"/>
  <c r="I80" i="2" s="1"/>
  <c r="F79" i="2"/>
  <c r="G79" i="2" s="1"/>
  <c r="I79" i="2" s="1"/>
  <c r="O79" i="2"/>
  <c r="D79" i="2"/>
  <c r="J79" i="2" s="1"/>
  <c r="K79" i="2" s="1"/>
  <c r="O74" i="2"/>
  <c r="D74" i="2"/>
  <c r="J74" i="2" s="1"/>
  <c r="K74" i="2" s="1"/>
  <c r="F65" i="2"/>
  <c r="G65" i="2" s="1"/>
  <c r="I65" i="2" s="1"/>
  <c r="F64" i="2"/>
  <c r="G64" i="2" s="1"/>
  <c r="I64" i="2" s="1"/>
  <c r="F63" i="2"/>
  <c r="G63" i="2" s="1"/>
  <c r="I63" i="2" s="1"/>
  <c r="O63" i="2"/>
  <c r="D63" i="2"/>
  <c r="J63" i="2" s="1"/>
  <c r="K63" i="2" s="1"/>
  <c r="O58" i="2"/>
  <c r="D58" i="2"/>
  <c r="J58" i="2" s="1"/>
  <c r="K58" i="2" s="1"/>
  <c r="F49" i="2"/>
  <c r="G49" i="2" s="1"/>
  <c r="I49" i="2" s="1"/>
  <c r="F48" i="2"/>
  <c r="G48" i="2" s="1"/>
  <c r="I48" i="2" s="1"/>
  <c r="F47" i="2"/>
  <c r="G47" i="2" s="1"/>
  <c r="I47" i="2" s="1"/>
  <c r="O47" i="2"/>
  <c r="D47" i="2"/>
  <c r="J47" i="2" s="1"/>
  <c r="K47" i="2" s="1"/>
  <c r="O42" i="2"/>
  <c r="D42" i="2"/>
  <c r="J42" i="2" s="1"/>
  <c r="K42" i="2" s="1"/>
  <c r="F33" i="2"/>
  <c r="G33" i="2" s="1"/>
  <c r="I33" i="2" s="1"/>
  <c r="F32" i="2"/>
  <c r="G32" i="2" s="1"/>
  <c r="I32" i="2" s="1"/>
  <c r="F31" i="2"/>
  <c r="G31" i="2" s="1"/>
  <c r="I31" i="2" s="1"/>
  <c r="O31" i="2"/>
  <c r="D31" i="2"/>
  <c r="J31" i="2" s="1"/>
  <c r="K31" i="2" s="1"/>
  <c r="O26" i="2"/>
  <c r="D26" i="2"/>
  <c r="J26" i="2" s="1"/>
  <c r="K26" i="2" s="1"/>
  <c r="D157" i="2"/>
  <c r="J157" i="2" s="1"/>
  <c r="K157" i="2" s="1"/>
  <c r="D133" i="2"/>
  <c r="J133" i="2" s="1"/>
  <c r="K133" i="2" s="1"/>
  <c r="D101" i="2"/>
  <c r="J101" i="2" s="1"/>
  <c r="K101" i="2" s="1"/>
  <c r="D85" i="2"/>
  <c r="J85" i="2" s="1"/>
  <c r="K85" i="2" s="1"/>
  <c r="D69" i="2"/>
  <c r="J69" i="2" s="1"/>
  <c r="K69" i="2" s="1"/>
  <c r="D53" i="2"/>
  <c r="J53" i="2" s="1"/>
  <c r="K53" i="2" s="1"/>
  <c r="D37" i="2"/>
  <c r="J37" i="2" s="1"/>
  <c r="K37" i="2" s="1"/>
  <c r="O168" i="2"/>
  <c r="O147" i="2"/>
  <c r="F208" i="2"/>
  <c r="G208" i="2" s="1"/>
  <c r="I208" i="2" s="1"/>
  <c r="O208" i="2"/>
  <c r="D206" i="2"/>
  <c r="J206" i="2" s="1"/>
  <c r="K206" i="2" s="1"/>
  <c r="O206" i="2"/>
  <c r="O198" i="2"/>
  <c r="D198" i="2"/>
  <c r="J198" i="2" s="1"/>
  <c r="K198" i="2" s="1"/>
  <c r="F192" i="2"/>
  <c r="G192" i="2" s="1"/>
  <c r="I192" i="2" s="1"/>
  <c r="O192" i="2"/>
  <c r="O186" i="2"/>
  <c r="D186" i="2"/>
  <c r="J186" i="2" s="1"/>
  <c r="K186" i="2" s="1"/>
  <c r="O182" i="2"/>
  <c r="D182" i="2"/>
  <c r="J182" i="2" s="1"/>
  <c r="K182" i="2" s="1"/>
  <c r="F172" i="2"/>
  <c r="G172" i="2" s="1"/>
  <c r="I172" i="2" s="1"/>
  <c r="O172" i="2"/>
  <c r="F164" i="2"/>
  <c r="G164" i="2" s="1"/>
  <c r="I164" i="2" s="1"/>
  <c r="O164" i="2"/>
  <c r="O162" i="2"/>
  <c r="D162" i="2"/>
  <c r="J162" i="2" s="1"/>
  <c r="K162" i="2" s="1"/>
  <c r="O159" i="2"/>
  <c r="D159" i="2"/>
  <c r="J159" i="2" s="1"/>
  <c r="K159" i="2" s="1"/>
  <c r="D142" i="2"/>
  <c r="J142" i="2" s="1"/>
  <c r="K142" i="2" s="1"/>
  <c r="O142" i="2"/>
  <c r="O139" i="2"/>
  <c r="D139" i="2"/>
  <c r="J139" i="2" s="1"/>
  <c r="K139" i="2" s="1"/>
  <c r="O131" i="2"/>
  <c r="D131" i="2"/>
  <c r="J131" i="2" s="1"/>
  <c r="K131" i="2" s="1"/>
  <c r="F128" i="2"/>
  <c r="G128" i="2" s="1"/>
  <c r="I128" i="2" s="1"/>
  <c r="O128" i="2"/>
  <c r="O122" i="2"/>
  <c r="D122" i="2"/>
  <c r="J122" i="2" s="1"/>
  <c r="K122" i="2" s="1"/>
  <c r="O118" i="2"/>
  <c r="D118" i="2"/>
  <c r="J118" i="2" s="1"/>
  <c r="K118" i="2" s="1"/>
  <c r="F107" i="2"/>
  <c r="G107" i="2" s="1"/>
  <c r="I107" i="2" s="1"/>
  <c r="O107" i="2"/>
  <c r="D107" i="2"/>
  <c r="J107" i="2" s="1"/>
  <c r="K107" i="2" s="1"/>
  <c r="O102" i="2"/>
  <c r="D102" i="2"/>
  <c r="J102" i="2" s="1"/>
  <c r="K102" i="2" s="1"/>
  <c r="F91" i="2"/>
  <c r="G91" i="2" s="1"/>
  <c r="I91" i="2" s="1"/>
  <c r="O91" i="2"/>
  <c r="D91" i="2"/>
  <c r="J91" i="2" s="1"/>
  <c r="K91" i="2" s="1"/>
  <c r="O86" i="2"/>
  <c r="D86" i="2"/>
  <c r="J86" i="2" s="1"/>
  <c r="K86" i="2" s="1"/>
  <c r="F75" i="2"/>
  <c r="G75" i="2" s="1"/>
  <c r="I75" i="2" s="1"/>
  <c r="O75" i="2"/>
  <c r="D75" i="2"/>
  <c r="J75" i="2" s="1"/>
  <c r="K75" i="2" s="1"/>
  <c r="O70" i="2"/>
  <c r="D70" i="2"/>
  <c r="J70" i="2" s="1"/>
  <c r="K70" i="2" s="1"/>
  <c r="F59" i="2"/>
  <c r="G59" i="2" s="1"/>
  <c r="I59" i="2" s="1"/>
  <c r="O59" i="2"/>
  <c r="D59" i="2"/>
  <c r="J59" i="2" s="1"/>
  <c r="K59" i="2" s="1"/>
  <c r="O54" i="2"/>
  <c r="D54" i="2"/>
  <c r="J54" i="2" s="1"/>
  <c r="K54" i="2" s="1"/>
  <c r="F43" i="2"/>
  <c r="G43" i="2" s="1"/>
  <c r="I43" i="2" s="1"/>
  <c r="O43" i="2"/>
  <c r="D43" i="2"/>
  <c r="J43" i="2" s="1"/>
  <c r="K43" i="2" s="1"/>
  <c r="O38" i="2"/>
  <c r="D38" i="2"/>
  <c r="J38" i="2" s="1"/>
  <c r="K38" i="2" s="1"/>
  <c r="F27" i="2"/>
  <c r="G27" i="2" s="1"/>
  <c r="I27" i="2" s="1"/>
  <c r="O27" i="2"/>
  <c r="D27" i="2"/>
  <c r="J27" i="2" s="1"/>
  <c r="K27" i="2" s="1"/>
  <c r="D172" i="2"/>
  <c r="J172" i="2" s="1"/>
  <c r="K172" i="2" s="1"/>
  <c r="D164" i="2"/>
  <c r="J164" i="2" s="1"/>
  <c r="K164" i="2" s="1"/>
  <c r="D124" i="2"/>
  <c r="J124" i="2" s="1"/>
  <c r="K124" i="2" s="1"/>
  <c r="D116" i="2"/>
  <c r="J116" i="2" s="1"/>
  <c r="K116" i="2" s="1"/>
  <c r="D100" i="2"/>
  <c r="J100" i="2" s="1"/>
  <c r="K100" i="2" s="1"/>
  <c r="D84" i="2"/>
  <c r="J84" i="2" s="1"/>
  <c r="K84" i="2" s="1"/>
  <c r="D68" i="2"/>
  <c r="J68" i="2" s="1"/>
  <c r="K68" i="2" s="1"/>
  <c r="D52" i="2"/>
  <c r="J52" i="2" s="1"/>
  <c r="K52" i="2" s="1"/>
  <c r="D36" i="2"/>
  <c r="J36" i="2" s="1"/>
  <c r="K36" i="2" s="1"/>
  <c r="O124" i="2"/>
  <c r="F181" i="2"/>
  <c r="G181" i="2" s="1"/>
  <c r="I181" i="2" s="1"/>
  <c r="F165" i="2"/>
  <c r="G165" i="2" s="1"/>
  <c r="I165" i="2" s="1"/>
  <c r="F117" i="2"/>
  <c r="G117" i="2" s="1"/>
  <c r="I117" i="2" s="1"/>
  <c r="F177" i="2"/>
  <c r="G177" i="2" s="1"/>
  <c r="I177" i="2" s="1"/>
  <c r="F145" i="2"/>
  <c r="G145" i="2" s="1"/>
  <c r="I145" i="2" s="1"/>
  <c r="F129" i="2"/>
  <c r="G129" i="2" s="1"/>
  <c r="I129" i="2" s="1"/>
  <c r="F113" i="2"/>
  <c r="G113" i="2" s="1"/>
  <c r="I113" i="2" s="1"/>
  <c r="F259" i="2"/>
  <c r="G259" i="2" s="1"/>
  <c r="I259" i="2" s="1"/>
  <c r="F251" i="2"/>
  <c r="G251" i="2" s="1"/>
  <c r="I251" i="2" s="1"/>
  <c r="F247" i="2"/>
  <c r="G247" i="2" s="1"/>
  <c r="I247" i="2" s="1"/>
  <c r="F243" i="2"/>
  <c r="G243" i="2" s="1"/>
  <c r="I243" i="2" s="1"/>
  <c r="F239" i="2"/>
  <c r="G239" i="2" s="1"/>
  <c r="I239" i="2" s="1"/>
  <c r="F235" i="2"/>
  <c r="G235" i="2" s="1"/>
  <c r="I235" i="2" s="1"/>
  <c r="F231" i="2"/>
  <c r="G231" i="2" s="1"/>
  <c r="I231" i="2" s="1"/>
  <c r="F227" i="2"/>
  <c r="G227" i="2" s="1"/>
  <c r="I227" i="2" s="1"/>
  <c r="F219" i="2"/>
  <c r="G219" i="2" s="1"/>
  <c r="I219" i="2" s="1"/>
  <c r="F215" i="2"/>
  <c r="G215" i="2" s="1"/>
  <c r="I215" i="2" s="1"/>
  <c r="F207" i="2"/>
  <c r="G207" i="2" s="1"/>
  <c r="I207" i="2" s="1"/>
  <c r="F203" i="2"/>
  <c r="G203" i="2" s="1"/>
  <c r="I203" i="2" s="1"/>
  <c r="F199" i="2"/>
  <c r="G199" i="2" s="1"/>
  <c r="I199" i="2" s="1"/>
  <c r="F189" i="2"/>
  <c r="G189" i="2" s="1"/>
  <c r="I189" i="2" s="1"/>
  <c r="F173" i="2"/>
  <c r="G173" i="2" s="1"/>
  <c r="I173" i="2" s="1"/>
  <c r="F157" i="2"/>
  <c r="G157" i="2" s="1"/>
  <c r="I157" i="2" s="1"/>
  <c r="F141" i="2"/>
  <c r="G141" i="2" s="1"/>
  <c r="I141" i="2" s="1"/>
  <c r="F125" i="2"/>
  <c r="G125" i="2" s="1"/>
  <c r="I125" i="2" s="1"/>
  <c r="F149" i="2"/>
  <c r="G149" i="2" s="1"/>
  <c r="I149" i="2" s="1"/>
  <c r="F133" i="2"/>
  <c r="G133" i="2" s="1"/>
  <c r="I133" i="2" s="1"/>
  <c r="F161" i="2"/>
  <c r="G161" i="2" s="1"/>
  <c r="I161" i="2" s="1"/>
  <c r="F255" i="2"/>
  <c r="G255" i="2" s="1"/>
  <c r="I255" i="2" s="1"/>
  <c r="F223" i="2"/>
  <c r="G223" i="2" s="1"/>
  <c r="I223" i="2" s="1"/>
  <c r="F211" i="2"/>
  <c r="G211" i="2" s="1"/>
  <c r="I211" i="2" s="1"/>
  <c r="F195" i="2"/>
  <c r="G195" i="2" s="1"/>
  <c r="I195" i="2" s="1"/>
  <c r="F261" i="2"/>
  <c r="G261" i="2" s="1"/>
  <c r="I261" i="2" s="1"/>
  <c r="F257" i="2"/>
  <c r="G257" i="2" s="1"/>
  <c r="I257" i="2" s="1"/>
  <c r="F253" i="2"/>
  <c r="G253" i="2" s="1"/>
  <c r="I253" i="2" s="1"/>
  <c r="F249" i="2"/>
  <c r="G249" i="2" s="1"/>
  <c r="I249" i="2" s="1"/>
  <c r="F245" i="2"/>
  <c r="G245" i="2" s="1"/>
  <c r="I245" i="2" s="1"/>
  <c r="F241" i="2"/>
  <c r="G241" i="2" s="1"/>
  <c r="I241" i="2" s="1"/>
  <c r="F237" i="2"/>
  <c r="G237" i="2" s="1"/>
  <c r="I237" i="2" s="1"/>
  <c r="F233" i="2"/>
  <c r="G233" i="2" s="1"/>
  <c r="I233" i="2" s="1"/>
  <c r="F229" i="2"/>
  <c r="G229" i="2" s="1"/>
  <c r="I229" i="2" s="1"/>
  <c r="F225" i="2"/>
  <c r="G225" i="2" s="1"/>
  <c r="I225" i="2" s="1"/>
  <c r="F221" i="2"/>
  <c r="G221" i="2" s="1"/>
  <c r="I221" i="2" s="1"/>
  <c r="F217" i="2"/>
  <c r="G217" i="2" s="1"/>
  <c r="I217" i="2" s="1"/>
  <c r="F213" i="2"/>
  <c r="G213" i="2" s="1"/>
  <c r="I213" i="2" s="1"/>
  <c r="F209" i="2"/>
  <c r="G209" i="2" s="1"/>
  <c r="I209" i="2" s="1"/>
  <c r="F205" i="2"/>
  <c r="G205" i="2" s="1"/>
  <c r="I205" i="2" s="1"/>
  <c r="F201" i="2"/>
  <c r="G201" i="2" s="1"/>
  <c r="I201" i="2" s="1"/>
  <c r="F197" i="2"/>
  <c r="G197" i="2" s="1"/>
  <c r="I197" i="2" s="1"/>
  <c r="F193" i="2"/>
  <c r="G193" i="2" s="1"/>
  <c r="I193" i="2" s="1"/>
  <c r="F185" i="2"/>
  <c r="G185" i="2" s="1"/>
  <c r="I185" i="2" s="1"/>
  <c r="F169" i="2"/>
  <c r="G169" i="2" s="1"/>
  <c r="I169" i="2" s="1"/>
  <c r="F153" i="2"/>
  <c r="G153" i="2" s="1"/>
  <c r="I153" i="2" s="1"/>
  <c r="F137" i="2"/>
  <c r="G137" i="2" s="1"/>
  <c r="I137" i="2" s="1"/>
  <c r="F121" i="2"/>
  <c r="G121" i="2" s="1"/>
  <c r="I121" i="2" s="1"/>
  <c r="L5" i="1"/>
  <c r="R58" i="4" l="1"/>
  <c r="V97" i="4"/>
  <c r="W60" i="4"/>
  <c r="V60" i="4"/>
  <c r="Z60" i="4" s="1"/>
  <c r="U80" i="4"/>
  <c r="Q88" i="4"/>
  <c r="U88" i="4"/>
  <c r="P56" i="4"/>
  <c r="W84" i="4"/>
  <c r="V84" i="4"/>
  <c r="P98" i="4"/>
  <c r="R34" i="4"/>
  <c r="Q60" i="4"/>
  <c r="R60" i="4" s="1"/>
  <c r="P72" i="4"/>
  <c r="Q76" i="4"/>
  <c r="R76" i="4" s="1"/>
  <c r="R90" i="4"/>
  <c r="P39" i="4"/>
  <c r="R78" i="4"/>
  <c r="R31" i="4"/>
  <c r="Q74" i="4"/>
  <c r="R74" i="4" s="1"/>
  <c r="P84" i="4"/>
  <c r="U68" i="4"/>
  <c r="P22" i="4"/>
  <c r="P55" i="4"/>
  <c r="P66" i="4"/>
  <c r="P26" i="4"/>
  <c r="Q12" i="4"/>
  <c r="R12" i="4" s="1"/>
  <c r="U56" i="4"/>
  <c r="R104" i="4"/>
  <c r="P70" i="4"/>
  <c r="R92" i="4"/>
  <c r="R80" i="4"/>
  <c r="I108" i="4"/>
  <c r="U108" i="4"/>
  <c r="P14" i="4"/>
  <c r="Q41" i="4"/>
  <c r="R41" i="4" s="1"/>
  <c r="J8" i="4"/>
  <c r="K8" i="4" s="1"/>
  <c r="R8" i="4" s="1"/>
  <c r="R14" i="4"/>
  <c r="R68" i="4"/>
  <c r="Y84" i="4"/>
  <c r="R84" i="4"/>
  <c r="I13" i="4"/>
  <c r="U13" i="4"/>
  <c r="I39" i="4"/>
  <c r="U39" i="4"/>
  <c r="I24" i="4"/>
  <c r="U24" i="4"/>
  <c r="I15" i="4"/>
  <c r="U15" i="4"/>
  <c r="I63" i="4"/>
  <c r="U63" i="4"/>
  <c r="I75" i="4"/>
  <c r="U75" i="4"/>
  <c r="I12" i="4"/>
  <c r="U12" i="4"/>
  <c r="I64" i="4"/>
  <c r="U64" i="4"/>
  <c r="I55" i="4"/>
  <c r="U55" i="4"/>
  <c r="I48" i="4"/>
  <c r="U48" i="4"/>
  <c r="I106" i="4"/>
  <c r="U106" i="4"/>
  <c r="I16" i="4"/>
  <c r="U16" i="4"/>
  <c r="I35" i="4"/>
  <c r="U35" i="4"/>
  <c r="I40" i="4"/>
  <c r="U40" i="4"/>
  <c r="R72" i="4"/>
  <c r="R33" i="4"/>
  <c r="I8" i="4"/>
  <c r="U8" i="4"/>
  <c r="I21" i="4"/>
  <c r="U21" i="4"/>
  <c r="R99" i="4"/>
  <c r="I78" i="4"/>
  <c r="U78" i="4"/>
  <c r="I58" i="4"/>
  <c r="U58" i="4"/>
  <c r="I74" i="4"/>
  <c r="U74" i="4"/>
  <c r="I90" i="4"/>
  <c r="U90" i="4"/>
  <c r="R10" i="4"/>
  <c r="I31" i="4"/>
  <c r="U31" i="4"/>
  <c r="I105" i="4"/>
  <c r="U105" i="4"/>
  <c r="I70" i="4"/>
  <c r="U70" i="4"/>
  <c r="I30" i="4"/>
  <c r="U30" i="4"/>
  <c r="R51" i="4"/>
  <c r="I26" i="4"/>
  <c r="U26" i="4"/>
  <c r="R56" i="4"/>
  <c r="I28" i="4"/>
  <c r="U28" i="4"/>
  <c r="R88" i="4"/>
  <c r="I37" i="4"/>
  <c r="U37" i="4"/>
  <c r="I38" i="4"/>
  <c r="U38" i="4"/>
  <c r="I59" i="4"/>
  <c r="U59" i="4"/>
  <c r="I67" i="4"/>
  <c r="U67" i="4"/>
  <c r="I79" i="4"/>
  <c r="U79" i="4"/>
  <c r="I83" i="4"/>
  <c r="U83" i="4"/>
  <c r="I91" i="4"/>
  <c r="U91" i="4"/>
  <c r="I95" i="4"/>
  <c r="U95" i="4"/>
  <c r="R55" i="4"/>
  <c r="I44" i="4"/>
  <c r="U44" i="4"/>
  <c r="I18" i="4"/>
  <c r="U18" i="4"/>
  <c r="I32" i="4"/>
  <c r="U32" i="4"/>
  <c r="I94" i="4"/>
  <c r="U94" i="4"/>
  <c r="I98" i="4"/>
  <c r="U98" i="4"/>
  <c r="I104" i="4"/>
  <c r="U104" i="4"/>
  <c r="I76" i="4"/>
  <c r="U76" i="4"/>
  <c r="I103" i="4"/>
  <c r="U103" i="4"/>
  <c r="I11" i="4"/>
  <c r="U11" i="4"/>
  <c r="I23" i="4"/>
  <c r="U23" i="4"/>
  <c r="I46" i="4"/>
  <c r="U46" i="4"/>
  <c r="I27" i="4"/>
  <c r="I49" i="4"/>
  <c r="U49" i="4"/>
  <c r="I42" i="4"/>
  <c r="U42" i="4"/>
  <c r="P10" i="4"/>
  <c r="I17" i="4"/>
  <c r="U17" i="4"/>
  <c r="I53" i="4"/>
  <c r="U53" i="4"/>
  <c r="I57" i="4"/>
  <c r="U57" i="4"/>
  <c r="I61" i="4"/>
  <c r="U61" i="4"/>
  <c r="I65" i="4"/>
  <c r="U65" i="4"/>
  <c r="I69" i="4"/>
  <c r="U69" i="4"/>
  <c r="I73" i="4"/>
  <c r="U73" i="4"/>
  <c r="I77" i="4"/>
  <c r="U77" i="4"/>
  <c r="I81" i="4"/>
  <c r="U81" i="4"/>
  <c r="I85" i="4"/>
  <c r="U85" i="4"/>
  <c r="I89" i="4"/>
  <c r="U89" i="4"/>
  <c r="I93" i="4"/>
  <c r="U93" i="4"/>
  <c r="R39" i="4"/>
  <c r="P68" i="4"/>
  <c r="I9" i="4"/>
  <c r="U9" i="4"/>
  <c r="I101" i="4"/>
  <c r="U101" i="4"/>
  <c r="I41" i="4"/>
  <c r="U41" i="4"/>
  <c r="I99" i="4"/>
  <c r="U99" i="4"/>
  <c r="R62" i="4"/>
  <c r="R98" i="4"/>
  <c r="I22" i="4"/>
  <c r="U22" i="4"/>
  <c r="I29" i="4"/>
  <c r="U29" i="4"/>
  <c r="R82" i="4"/>
  <c r="I50" i="4"/>
  <c r="U50" i="4"/>
  <c r="R86" i="4"/>
  <c r="I43" i="4"/>
  <c r="U43" i="4"/>
  <c r="I36" i="4"/>
  <c r="U36" i="4"/>
  <c r="I72" i="4"/>
  <c r="U72" i="4"/>
  <c r="I51" i="4"/>
  <c r="U51" i="4"/>
  <c r="I92" i="4"/>
  <c r="U92" i="4"/>
  <c r="R103" i="4"/>
  <c r="I54" i="4"/>
  <c r="U54" i="4"/>
  <c r="I71" i="4"/>
  <c r="U71" i="4"/>
  <c r="I87" i="4"/>
  <c r="U87" i="4"/>
  <c r="I47" i="4"/>
  <c r="U47" i="4"/>
  <c r="I102" i="4"/>
  <c r="U102" i="4"/>
  <c r="I52" i="4"/>
  <c r="U52" i="4"/>
  <c r="I34" i="4"/>
  <c r="U34" i="4"/>
  <c r="I25" i="4"/>
  <c r="U25" i="4"/>
  <c r="I45" i="4"/>
  <c r="U45" i="4"/>
  <c r="R64" i="4"/>
  <c r="I14" i="4"/>
  <c r="U14" i="4"/>
  <c r="I33" i="4"/>
  <c r="U33" i="4"/>
  <c r="I62" i="4"/>
  <c r="U62" i="4"/>
  <c r="I66" i="4"/>
  <c r="U66" i="4"/>
  <c r="I82" i="4"/>
  <c r="U82" i="4"/>
  <c r="I10" i="4"/>
  <c r="U10" i="4"/>
  <c r="I19" i="4"/>
  <c r="U19" i="4"/>
  <c r="I100" i="4"/>
  <c r="U100" i="4"/>
  <c r="I20" i="4"/>
  <c r="U20" i="4"/>
  <c r="I86" i="4"/>
  <c r="U86" i="4"/>
  <c r="I96" i="4"/>
  <c r="U96" i="4"/>
  <c r="W97" i="4"/>
  <c r="Y97" i="4" s="1"/>
  <c r="I107" i="4"/>
  <c r="U107" i="4"/>
  <c r="R108" i="4"/>
  <c r="P51" i="4"/>
  <c r="R66" i="4"/>
  <c r="R94" i="4"/>
  <c r="R96" i="4"/>
  <c r="P33" i="4"/>
  <c r="R22" i="4"/>
  <c r="R70" i="4"/>
  <c r="R97" i="4"/>
  <c r="Q21" i="4"/>
  <c r="P21" i="4"/>
  <c r="P8" i="4"/>
  <c r="Q105" i="4"/>
  <c r="P58" i="4"/>
  <c r="P90" i="4"/>
  <c r="Q18" i="4"/>
  <c r="P18" i="4"/>
  <c r="Q28" i="4"/>
  <c r="P28" i="4"/>
  <c r="P29" i="4"/>
  <c r="Q29" i="4"/>
  <c r="Q50" i="4"/>
  <c r="P50" i="4"/>
  <c r="Q100" i="4"/>
  <c r="P31" i="4"/>
  <c r="Q19" i="4"/>
  <c r="P19" i="4"/>
  <c r="Q20" i="4"/>
  <c r="P20" i="4"/>
  <c r="Q52" i="4"/>
  <c r="P52" i="4"/>
  <c r="Q49" i="4"/>
  <c r="P49" i="4"/>
  <c r="P38" i="4"/>
  <c r="Q38" i="4"/>
  <c r="Q24" i="4"/>
  <c r="P24" i="4"/>
  <c r="Q11" i="4"/>
  <c r="P11" i="4"/>
  <c r="Q23" i="4"/>
  <c r="P23" i="4"/>
  <c r="Q53" i="4"/>
  <c r="P53" i="4"/>
  <c r="Q57" i="4"/>
  <c r="P57" i="4"/>
  <c r="Q61" i="4"/>
  <c r="P61" i="4"/>
  <c r="Q65" i="4"/>
  <c r="P65" i="4"/>
  <c r="Q69" i="4"/>
  <c r="P69" i="4"/>
  <c r="Q73" i="4"/>
  <c r="P73" i="4"/>
  <c r="Q77" i="4"/>
  <c r="P77" i="4"/>
  <c r="Q81" i="4"/>
  <c r="P81" i="4"/>
  <c r="Q85" i="4"/>
  <c r="P85" i="4"/>
  <c r="Q89" i="4"/>
  <c r="P89" i="4"/>
  <c r="Q93" i="4"/>
  <c r="P93" i="4"/>
  <c r="Q45" i="4"/>
  <c r="P45" i="4"/>
  <c r="Q47" i="4"/>
  <c r="P47" i="4"/>
  <c r="Q101" i="4"/>
  <c r="R101" i="4" s="1"/>
  <c r="P101" i="4"/>
  <c r="Q46" i="4"/>
  <c r="P46" i="4"/>
  <c r="P27" i="4"/>
  <c r="Q27" i="4"/>
  <c r="Q42" i="4"/>
  <c r="P42" i="4"/>
  <c r="P17" i="4"/>
  <c r="Q17" i="4"/>
  <c r="P25" i="4"/>
  <c r="Q25" i="4"/>
  <c r="P48" i="4"/>
  <c r="Q48" i="4"/>
  <c r="Q44" i="4"/>
  <c r="P44" i="4"/>
  <c r="Q106" i="4"/>
  <c r="P106" i="4"/>
  <c r="Q16" i="4"/>
  <c r="P16" i="4"/>
  <c r="Q35" i="4"/>
  <c r="P35" i="4"/>
  <c r="Q37" i="4"/>
  <c r="P37" i="4"/>
  <c r="P13" i="4"/>
  <c r="Q13" i="4"/>
  <c r="Q15" i="4"/>
  <c r="P15" i="4"/>
  <c r="Q54" i="4"/>
  <c r="R54" i="4" s="1"/>
  <c r="P54" i="4"/>
  <c r="Q59" i="4"/>
  <c r="P59" i="4"/>
  <c r="Q63" i="4"/>
  <c r="P63" i="4"/>
  <c r="Q67" i="4"/>
  <c r="P67" i="4"/>
  <c r="Q71" i="4"/>
  <c r="P71" i="4"/>
  <c r="Q75" i="4"/>
  <c r="P75" i="4"/>
  <c r="Q79" i="4"/>
  <c r="P79" i="4"/>
  <c r="Q83" i="4"/>
  <c r="P83" i="4"/>
  <c r="Q87" i="4"/>
  <c r="P87" i="4"/>
  <c r="Q91" i="4"/>
  <c r="P91" i="4"/>
  <c r="Q95" i="4"/>
  <c r="P95" i="4"/>
  <c r="Q9" i="4"/>
  <c r="P9" i="4"/>
  <c r="Q102" i="4"/>
  <c r="P102" i="4"/>
  <c r="J7" i="1"/>
  <c r="K7" i="1" s="1"/>
  <c r="M7" i="1" s="1"/>
  <c r="J8" i="1"/>
  <c r="K8" i="1" s="1"/>
  <c r="M8" i="1" s="1"/>
  <c r="I4" i="1"/>
  <c r="I10" i="1"/>
  <c r="I7" i="1"/>
  <c r="I6" i="1"/>
  <c r="I5" i="1"/>
  <c r="I9" i="1"/>
  <c r="I8" i="1"/>
  <c r="I11" i="1"/>
  <c r="I12" i="1"/>
  <c r="I13" i="1"/>
  <c r="J3" i="1"/>
  <c r="K3" i="1" s="1"/>
  <c r="M3" i="1" s="1"/>
  <c r="E4" i="1"/>
  <c r="J4" i="1" s="1"/>
  <c r="K4" i="1" s="1"/>
  <c r="L4" i="1" s="1"/>
  <c r="E10" i="1"/>
  <c r="J10" i="1" s="1"/>
  <c r="K10" i="1" s="1"/>
  <c r="E7" i="1"/>
  <c r="E6" i="1"/>
  <c r="J6" i="1" s="1"/>
  <c r="K6" i="1" s="1"/>
  <c r="E5" i="1"/>
  <c r="J5" i="1" s="1"/>
  <c r="K5" i="1" s="1"/>
  <c r="E9" i="1"/>
  <c r="J9" i="1" s="1"/>
  <c r="K9" i="1" s="1"/>
  <c r="E8" i="1"/>
  <c r="E11" i="1"/>
  <c r="J11" i="1" s="1"/>
  <c r="K11" i="1" s="1"/>
  <c r="E12" i="1"/>
  <c r="J12" i="1" s="1"/>
  <c r="K12" i="1" s="1"/>
  <c r="L12" i="1" s="1"/>
  <c r="E13" i="1"/>
  <c r="J13" i="1" s="1"/>
  <c r="K13" i="1" s="1"/>
  <c r="E3" i="1"/>
  <c r="I3" i="1"/>
  <c r="F4" i="1"/>
  <c r="G4" i="1" s="1"/>
  <c r="H4" i="1" s="1"/>
  <c r="G10" i="1"/>
  <c r="H10" i="1" s="1"/>
  <c r="F7" i="1"/>
  <c r="G7" i="1" s="1"/>
  <c r="H7" i="1" s="1"/>
  <c r="F6" i="1"/>
  <c r="G6" i="1" s="1"/>
  <c r="H6" i="1" s="1"/>
  <c r="F5" i="1"/>
  <c r="G5" i="1" s="1"/>
  <c r="H5" i="1" s="1"/>
  <c r="F9" i="1"/>
  <c r="G9" i="1" s="1"/>
  <c r="H9" i="1" s="1"/>
  <c r="F8" i="1"/>
  <c r="G8" i="1" s="1"/>
  <c r="H8" i="1" s="1"/>
  <c r="F11" i="1"/>
  <c r="G11" i="1" s="1"/>
  <c r="H11" i="1" s="1"/>
  <c r="F12" i="1"/>
  <c r="G12" i="1" s="1"/>
  <c r="H12" i="1" s="1"/>
  <c r="F13" i="1"/>
  <c r="G13" i="1" s="1"/>
  <c r="H13" i="1" s="1"/>
  <c r="F3" i="1"/>
  <c r="G3" i="1" s="1"/>
  <c r="H3" i="1" s="1"/>
  <c r="Y93" i="4" l="1"/>
  <c r="W86" i="4"/>
  <c r="Y86" i="4" s="1"/>
  <c r="V86" i="4"/>
  <c r="W10" i="4"/>
  <c r="Y10" i="4" s="1"/>
  <c r="V10" i="4"/>
  <c r="Z10" i="4" s="1"/>
  <c r="W33" i="4"/>
  <c r="Y33" i="4" s="1"/>
  <c r="V33" i="4"/>
  <c r="Z33" i="4" s="1"/>
  <c r="W36" i="4"/>
  <c r="Y36" i="4" s="1"/>
  <c r="V36" i="4"/>
  <c r="Z36" i="4" s="1"/>
  <c r="W29" i="4"/>
  <c r="V29" i="4"/>
  <c r="Z29" i="4" s="1"/>
  <c r="W9" i="4"/>
  <c r="Y9" i="4" s="1"/>
  <c r="V9" i="4"/>
  <c r="Z9" i="4" s="1"/>
  <c r="W85" i="4"/>
  <c r="V85" i="4"/>
  <c r="W69" i="4"/>
  <c r="V69" i="4"/>
  <c r="W61" i="4"/>
  <c r="Y61" i="4" s="1"/>
  <c r="V61" i="4"/>
  <c r="Z61" i="4" s="1"/>
  <c r="W49" i="4"/>
  <c r="Y49" i="4" s="1"/>
  <c r="V49" i="4"/>
  <c r="Z49" i="4" s="1"/>
  <c r="W11" i="4"/>
  <c r="Y11" i="4" s="1"/>
  <c r="V11" i="4"/>
  <c r="Z11" i="4" s="1"/>
  <c r="W98" i="4"/>
  <c r="Y98" i="4" s="1"/>
  <c r="V98" i="4"/>
  <c r="W44" i="4"/>
  <c r="V44" i="4"/>
  <c r="Z44" i="4" s="1"/>
  <c r="W31" i="4"/>
  <c r="Y31" i="4" s="1"/>
  <c r="V31" i="4"/>
  <c r="Z31" i="4" s="1"/>
  <c r="W35" i="4"/>
  <c r="Y35" i="4" s="1"/>
  <c r="V35" i="4"/>
  <c r="Z35" i="4" s="1"/>
  <c r="W55" i="4"/>
  <c r="Y55" i="4" s="1"/>
  <c r="V55" i="4"/>
  <c r="Z55" i="4" s="1"/>
  <c r="W63" i="4"/>
  <c r="Y63" i="4" s="1"/>
  <c r="V63" i="4"/>
  <c r="Z63" i="4" s="1"/>
  <c r="W13" i="4"/>
  <c r="V13" i="4"/>
  <c r="Z13" i="4" s="1"/>
  <c r="W80" i="4"/>
  <c r="Y80" i="4" s="1"/>
  <c r="V80" i="4"/>
  <c r="Y105" i="4"/>
  <c r="W25" i="4"/>
  <c r="V25" i="4"/>
  <c r="Z25" i="4" s="1"/>
  <c r="W52" i="4"/>
  <c r="V52" i="4"/>
  <c r="Z52" i="4" s="1"/>
  <c r="W71" i="4"/>
  <c r="V71" i="4"/>
  <c r="W91" i="4"/>
  <c r="Y91" i="4" s="1"/>
  <c r="V91" i="4"/>
  <c r="W59" i="4"/>
  <c r="Y59" i="4" s="1"/>
  <c r="V59" i="4"/>
  <c r="Z59" i="4" s="1"/>
  <c r="W78" i="4"/>
  <c r="Y78" i="4" s="1"/>
  <c r="V78" i="4"/>
  <c r="W88" i="4"/>
  <c r="V88" i="4"/>
  <c r="W96" i="4"/>
  <c r="Y96" i="4" s="1"/>
  <c r="V96" i="4"/>
  <c r="W20" i="4"/>
  <c r="Y20" i="4" s="1"/>
  <c r="V20" i="4"/>
  <c r="Z20" i="4" s="1"/>
  <c r="W19" i="4"/>
  <c r="V19" i="4"/>
  <c r="Z19" i="4" s="1"/>
  <c r="W82" i="4"/>
  <c r="Y82" i="4" s="1"/>
  <c r="V82" i="4"/>
  <c r="W62" i="4"/>
  <c r="Y62" i="4" s="1"/>
  <c r="V62" i="4"/>
  <c r="Z62" i="4" s="1"/>
  <c r="W14" i="4"/>
  <c r="Y14" i="4" s="1"/>
  <c r="V14" i="4"/>
  <c r="Z14" i="4" s="1"/>
  <c r="W92" i="4"/>
  <c r="Y92" i="4" s="1"/>
  <c r="V92" i="4"/>
  <c r="W72" i="4"/>
  <c r="Y72" i="4" s="1"/>
  <c r="V72" i="4"/>
  <c r="W43" i="4"/>
  <c r="Y43" i="4" s="1"/>
  <c r="V43" i="4"/>
  <c r="Z43" i="4" s="1"/>
  <c r="W22" i="4"/>
  <c r="Y22" i="4" s="1"/>
  <c r="V22" i="4"/>
  <c r="Z22" i="4" s="1"/>
  <c r="W99" i="4"/>
  <c r="Y99" i="4" s="1"/>
  <c r="V99" i="4"/>
  <c r="W101" i="4"/>
  <c r="V101" i="4"/>
  <c r="W89" i="4"/>
  <c r="V89" i="4"/>
  <c r="W81" i="4"/>
  <c r="V81" i="4"/>
  <c r="W73" i="4"/>
  <c r="V73" i="4"/>
  <c r="W65" i="4"/>
  <c r="V65" i="4"/>
  <c r="Z65" i="4" s="1"/>
  <c r="W57" i="4"/>
  <c r="Y57" i="4" s="1"/>
  <c r="V57" i="4"/>
  <c r="Z57" i="4" s="1"/>
  <c r="W42" i="4"/>
  <c r="V42" i="4"/>
  <c r="Z42" i="4" s="1"/>
  <c r="W27" i="4"/>
  <c r="Y27" i="4" s="1"/>
  <c r="V27" i="4"/>
  <c r="Z27" i="4" s="1"/>
  <c r="W23" i="4"/>
  <c r="V23" i="4"/>
  <c r="Z23" i="4" s="1"/>
  <c r="W103" i="4"/>
  <c r="Y103" i="4" s="1"/>
  <c r="V103" i="4"/>
  <c r="W104" i="4"/>
  <c r="Y104" i="4" s="1"/>
  <c r="V104" i="4"/>
  <c r="W94" i="4"/>
  <c r="Y94" i="4" s="1"/>
  <c r="V94" i="4"/>
  <c r="W18" i="4"/>
  <c r="Y18" i="4" s="1"/>
  <c r="V18" i="4"/>
  <c r="Z18" i="4" s="1"/>
  <c r="W30" i="4"/>
  <c r="Y30" i="4" s="1"/>
  <c r="V30" i="4"/>
  <c r="Z30" i="4" s="1"/>
  <c r="W105" i="4"/>
  <c r="V105" i="4"/>
  <c r="W8" i="4"/>
  <c r="Y8" i="4" s="1"/>
  <c r="V8" i="4"/>
  <c r="Z8" i="4" s="1"/>
  <c r="W40" i="4"/>
  <c r="Y40" i="4" s="1"/>
  <c r="V40" i="4"/>
  <c r="Z40" i="4" s="1"/>
  <c r="W16" i="4"/>
  <c r="Y16" i="4" s="1"/>
  <c r="V16" i="4"/>
  <c r="Z16" i="4" s="1"/>
  <c r="W48" i="4"/>
  <c r="V48" i="4"/>
  <c r="Z48" i="4" s="1"/>
  <c r="W64" i="4"/>
  <c r="Y64" i="4" s="1"/>
  <c r="V64" i="4"/>
  <c r="Z64" i="4" s="1"/>
  <c r="W75" i="4"/>
  <c r="V75" i="4"/>
  <c r="W15" i="4"/>
  <c r="Y15" i="4" s="1"/>
  <c r="V15" i="4"/>
  <c r="Z15" i="4" s="1"/>
  <c r="W39" i="4"/>
  <c r="Y39" i="4" s="1"/>
  <c r="V39" i="4"/>
  <c r="Z39" i="4" s="1"/>
  <c r="W108" i="4"/>
  <c r="Y108" i="4" s="1"/>
  <c r="V108" i="4"/>
  <c r="W68" i="4"/>
  <c r="Y68" i="4" s="1"/>
  <c r="V68" i="4"/>
  <c r="Y75" i="4"/>
  <c r="Y85" i="4"/>
  <c r="W100" i="4"/>
  <c r="V100" i="4"/>
  <c r="W66" i="4"/>
  <c r="Y66" i="4" s="1"/>
  <c r="V66" i="4"/>
  <c r="W51" i="4"/>
  <c r="Y51" i="4" s="1"/>
  <c r="V51" i="4"/>
  <c r="Z51" i="4" s="1"/>
  <c r="W41" i="4"/>
  <c r="Y41" i="4" s="1"/>
  <c r="V41" i="4"/>
  <c r="Z41" i="4" s="1"/>
  <c r="W93" i="4"/>
  <c r="V93" i="4"/>
  <c r="W77" i="4"/>
  <c r="Y77" i="4" s="1"/>
  <c r="V77" i="4"/>
  <c r="W53" i="4"/>
  <c r="Y53" i="4" s="1"/>
  <c r="V53" i="4"/>
  <c r="Z53" i="4" s="1"/>
  <c r="W46" i="4"/>
  <c r="Y46" i="4" s="1"/>
  <c r="V46" i="4"/>
  <c r="Z46" i="4" s="1"/>
  <c r="W76" i="4"/>
  <c r="V76" i="4"/>
  <c r="W32" i="4"/>
  <c r="Y32" i="4" s="1"/>
  <c r="V32" i="4"/>
  <c r="Z32" i="4" s="1"/>
  <c r="W28" i="4"/>
  <c r="Y28" i="4" s="1"/>
  <c r="V28" i="4"/>
  <c r="Z28" i="4" s="1"/>
  <c r="W70" i="4"/>
  <c r="Y70" i="4" s="1"/>
  <c r="V70" i="4"/>
  <c r="W21" i="4"/>
  <c r="Y21" i="4" s="1"/>
  <c r="V21" i="4"/>
  <c r="Z21" i="4" s="1"/>
  <c r="W106" i="4"/>
  <c r="Y106" i="4" s="1"/>
  <c r="V106" i="4"/>
  <c r="W12" i="4"/>
  <c r="Y12" i="4" s="1"/>
  <c r="V12" i="4"/>
  <c r="Z12" i="4" s="1"/>
  <c r="W24" i="4"/>
  <c r="Y24" i="4" s="1"/>
  <c r="V24" i="4"/>
  <c r="Z24" i="4" s="1"/>
  <c r="W56" i="4"/>
  <c r="Y56" i="4" s="1"/>
  <c r="V56" i="4"/>
  <c r="Z56" i="4" s="1"/>
  <c r="W47" i="4"/>
  <c r="Y47" i="4" s="1"/>
  <c r="V47" i="4"/>
  <c r="Z47" i="4" s="1"/>
  <c r="W50" i="4"/>
  <c r="V50" i="4"/>
  <c r="Z50" i="4" s="1"/>
  <c r="W79" i="4"/>
  <c r="V79" i="4"/>
  <c r="W37" i="4"/>
  <c r="Y37" i="4" s="1"/>
  <c r="V37" i="4"/>
  <c r="Z37" i="4" s="1"/>
  <c r="W74" i="4"/>
  <c r="Y74" i="4" s="1"/>
  <c r="V74" i="4"/>
  <c r="W107" i="4"/>
  <c r="Y107" i="4" s="1"/>
  <c r="V107" i="4"/>
  <c r="W45" i="4"/>
  <c r="Y45" i="4" s="1"/>
  <c r="V45" i="4"/>
  <c r="Z45" i="4" s="1"/>
  <c r="W34" i="4"/>
  <c r="Y34" i="4" s="1"/>
  <c r="V34" i="4"/>
  <c r="Z34" i="4" s="1"/>
  <c r="W102" i="4"/>
  <c r="Y102" i="4" s="1"/>
  <c r="V102" i="4"/>
  <c r="W87" i="4"/>
  <c r="V87" i="4"/>
  <c r="W54" i="4"/>
  <c r="Y54" i="4" s="1"/>
  <c r="V54" i="4"/>
  <c r="Z54" i="4" s="1"/>
  <c r="W17" i="4"/>
  <c r="V17" i="4"/>
  <c r="Z17" i="4" s="1"/>
  <c r="W95" i="4"/>
  <c r="Y95" i="4" s="1"/>
  <c r="V95" i="4"/>
  <c r="W83" i="4"/>
  <c r="V83" i="4"/>
  <c r="W67" i="4"/>
  <c r="Y67" i="4" s="1"/>
  <c r="V67" i="4"/>
  <c r="W38" i="4"/>
  <c r="Y38" i="4" s="1"/>
  <c r="V38" i="4"/>
  <c r="Z38" i="4" s="1"/>
  <c r="W26" i="4"/>
  <c r="Y26" i="4" s="1"/>
  <c r="V26" i="4"/>
  <c r="Z26" i="4" s="1"/>
  <c r="W90" i="4"/>
  <c r="Y90" i="4" s="1"/>
  <c r="V90" i="4"/>
  <c r="W58" i="4"/>
  <c r="Y58" i="4" s="1"/>
  <c r="V58" i="4"/>
  <c r="Z58" i="4" s="1"/>
  <c r="Y88" i="4"/>
  <c r="Y60" i="4"/>
  <c r="Y79" i="4"/>
  <c r="Y76" i="4"/>
  <c r="Y83" i="4"/>
  <c r="R77" i="4"/>
  <c r="Y89" i="4"/>
  <c r="Y81" i="4"/>
  <c r="R79" i="4"/>
  <c r="Y100" i="4"/>
  <c r="R67" i="4"/>
  <c r="R15" i="4"/>
  <c r="R35" i="4"/>
  <c r="R42" i="4"/>
  <c r="Y42" i="4"/>
  <c r="R46" i="4"/>
  <c r="R24" i="4"/>
  <c r="R49" i="4"/>
  <c r="R18" i="4"/>
  <c r="R83" i="4"/>
  <c r="R13" i="4"/>
  <c r="Y13" i="4"/>
  <c r="R48" i="4"/>
  <c r="Y48" i="4"/>
  <c r="R17" i="4"/>
  <c r="Y17" i="4"/>
  <c r="R38" i="4"/>
  <c r="R19" i="4"/>
  <c r="Y19" i="4"/>
  <c r="R106" i="4"/>
  <c r="R61" i="4"/>
  <c r="R105" i="4"/>
  <c r="R75" i="4"/>
  <c r="R89" i="4"/>
  <c r="R73" i="4"/>
  <c r="Y73" i="4"/>
  <c r="Y87" i="4"/>
  <c r="R63" i="4"/>
  <c r="R44" i="4"/>
  <c r="Y44" i="4"/>
  <c r="R28" i="4"/>
  <c r="R102" i="4"/>
  <c r="R93" i="4"/>
  <c r="R53" i="4"/>
  <c r="R81" i="4"/>
  <c r="R59" i="4"/>
  <c r="R27" i="4"/>
  <c r="R9" i="4"/>
  <c r="R47" i="4"/>
  <c r="R45" i="4"/>
  <c r="R65" i="4"/>
  <c r="Y65" i="4"/>
  <c r="R23" i="4"/>
  <c r="Y23" i="4"/>
  <c r="R52" i="4"/>
  <c r="Y52" i="4"/>
  <c r="R95" i="4"/>
  <c r="R71" i="4"/>
  <c r="Y71" i="4"/>
  <c r="R37" i="4"/>
  <c r="R16" i="4"/>
  <c r="Y101" i="4"/>
  <c r="R69" i="4"/>
  <c r="Y69" i="4"/>
  <c r="R11" i="4"/>
  <c r="R50" i="4"/>
  <c r="Y50" i="4"/>
  <c r="R21" i="4"/>
  <c r="R25" i="4"/>
  <c r="Y25" i="4"/>
  <c r="R20" i="4"/>
  <c r="R29" i="4"/>
  <c r="Y29" i="4"/>
  <c r="R87" i="4"/>
  <c r="R100" i="4"/>
  <c r="R85" i="4"/>
  <c r="R57" i="4"/>
  <c r="R91" i="4"/>
  <c r="L11" i="1"/>
  <c r="M11" i="1"/>
  <c r="L6" i="1"/>
  <c r="M6" i="1"/>
  <c r="L3" i="1"/>
  <c r="L8" i="1"/>
  <c r="L7" i="1"/>
  <c r="M13" i="1"/>
  <c r="M9" i="1"/>
  <c r="M10" i="1"/>
  <c r="L13" i="1"/>
  <c r="L9" i="1"/>
  <c r="L10" i="1"/>
  <c r="M12" i="1"/>
  <c r="M5" i="1"/>
  <c r="M4" i="1"/>
</calcChain>
</file>

<file path=xl/sharedStrings.xml><?xml version="1.0" encoding="utf-8"?>
<sst xmlns="http://schemas.openxmlformats.org/spreadsheetml/2006/main" count="104" uniqueCount="66">
  <si>
    <t>长度</t>
    <phoneticPr fontId="1" type="noConversion"/>
  </si>
  <si>
    <t>拉钩长度</t>
    <phoneticPr fontId="1" type="noConversion"/>
  </si>
  <si>
    <t>实际长度</t>
    <phoneticPr fontId="1" type="noConversion"/>
  </si>
  <si>
    <t>剪切模量G</t>
    <phoneticPr fontId="1" type="noConversion"/>
  </si>
  <si>
    <t>75GPa</t>
    <phoneticPr fontId="1" type="noConversion"/>
  </si>
  <si>
    <t>线径d</t>
    <phoneticPr fontId="1" type="noConversion"/>
  </si>
  <si>
    <t>外径D2</t>
    <phoneticPr fontId="1" type="noConversion"/>
  </si>
  <si>
    <t>中径D</t>
    <phoneticPr fontId="1" type="noConversion"/>
  </si>
  <si>
    <t>有效圈数n</t>
    <phoneticPr fontId="1" type="noConversion"/>
  </si>
  <si>
    <t>单圈刚度k(N/m)</t>
    <phoneticPr fontId="1" type="noConversion"/>
  </si>
  <si>
    <t>刚度k'(N/mm)</t>
    <phoneticPr fontId="1" type="noConversion"/>
  </si>
  <si>
    <t>载荷@32mm</t>
    <phoneticPr fontId="1" type="noConversion"/>
  </si>
  <si>
    <t>载荷@45mm</t>
    <phoneticPr fontId="1" type="noConversion"/>
  </si>
  <si>
    <t>力10n~1n</t>
  </si>
  <si>
    <t>单边3.5，保守外径6以下</t>
  </si>
  <si>
    <t>0.3x3x25</t>
  </si>
  <si>
    <t>0.4x4x25</t>
  </si>
  <si>
    <t>0.5x3x25</t>
  </si>
  <si>
    <t>0.5x4x25</t>
  </si>
  <si>
    <t>0.5x5x25</t>
  </si>
  <si>
    <t>0.5x6x25</t>
  </si>
  <si>
    <t>0.6x5x25</t>
  </si>
  <si>
    <t>0.7x5x25</t>
  </si>
  <si>
    <t>0.8x6x25</t>
  </si>
  <si>
    <t>√</t>
    <phoneticPr fontId="1" type="noConversion"/>
  </si>
  <si>
    <t>0.3x3</t>
    <phoneticPr fontId="1" type="noConversion"/>
  </si>
  <si>
    <t>0.5x6</t>
    <phoneticPr fontId="1" type="noConversion"/>
  </si>
  <si>
    <t>实测</t>
    <phoneticPr fontId="1" type="noConversion"/>
  </si>
  <si>
    <t>橡皮筋</t>
    <phoneticPr fontId="1" type="noConversion"/>
  </si>
  <si>
    <t>拉簧</t>
    <phoneticPr fontId="1" type="noConversion"/>
  </si>
  <si>
    <t>https://tengluowujin.tmall.com/shop/view_shop.htm?spm=a1z09.2.0.0.5fb62e8dPlKV2h&amp;user_number_id=1099047830</t>
    <phoneticPr fontId="1" type="noConversion"/>
  </si>
  <si>
    <t>腾螺五金店</t>
    <phoneticPr fontId="1" type="noConversion"/>
  </si>
  <si>
    <t>https://detail.tmall.com/item.htm?id=585259720029&amp;ns=1&amp;abbucket=19</t>
    <phoneticPr fontId="1" type="noConversion"/>
  </si>
  <si>
    <t>的密之兆</t>
    <phoneticPr fontId="1" type="noConversion"/>
  </si>
  <si>
    <t>压簧</t>
    <phoneticPr fontId="1" type="noConversion"/>
  </si>
  <si>
    <t>中径D</t>
    <phoneticPr fontId="1" type="noConversion"/>
  </si>
  <si>
    <t>两端并紧不磨平</t>
    <phoneticPr fontId="1" type="noConversion"/>
  </si>
  <si>
    <t>n2=1~2</t>
    <phoneticPr fontId="1" type="noConversion"/>
  </si>
  <si>
    <t>E=200MPa</t>
    <phoneticPr fontId="1" type="noConversion"/>
  </si>
  <si>
    <t>弹簧钢65Mn</t>
    <phoneticPr fontId="1" type="noConversion"/>
  </si>
  <si>
    <t>单圈刚度k</t>
    <phoneticPr fontId="1" type="noConversion"/>
  </si>
  <si>
    <t>mm</t>
    <phoneticPr fontId="1" type="noConversion"/>
  </si>
  <si>
    <t>mm</t>
    <phoneticPr fontId="1" type="noConversion"/>
  </si>
  <si>
    <t>mm</t>
    <phoneticPr fontId="1" type="noConversion"/>
  </si>
  <si>
    <t>N/m</t>
    <phoneticPr fontId="1" type="noConversion"/>
  </si>
  <si>
    <t>旋绕比C</t>
    <phoneticPr fontId="1" type="noConversion"/>
  </si>
  <si>
    <t>曲度系数K</t>
    <phoneticPr fontId="1" type="noConversion"/>
  </si>
  <si>
    <t>F=20kgf=200N</t>
    <phoneticPr fontId="1" type="noConversion"/>
  </si>
  <si>
    <t>工作应力（20kg）</t>
    <phoneticPr fontId="1" type="noConversion"/>
  </si>
  <si>
    <t>MPa</t>
    <phoneticPr fontId="1" type="noConversion"/>
  </si>
  <si>
    <t>单圈工作变形(20kg)</t>
    <phoneticPr fontId="1" type="noConversion"/>
  </si>
  <si>
    <t>G=75GPa</t>
    <phoneticPr fontId="1" type="noConversion"/>
  </si>
  <si>
    <t>J</t>
    <phoneticPr fontId="1" type="noConversion"/>
  </si>
  <si>
    <t>节距t</t>
    <phoneticPr fontId="1" type="noConversion"/>
  </si>
  <si>
    <t>制造标准t=D/2</t>
    <phoneticPr fontId="1" type="noConversion"/>
  </si>
  <si>
    <t>有效圈数n=L/t</t>
    <phoneticPr fontId="1" type="noConversion"/>
  </si>
  <si>
    <t>自由长度L</t>
    <phoneticPr fontId="1" type="noConversion"/>
  </si>
  <si>
    <t>自由长度L</t>
    <phoneticPr fontId="1" type="noConversion"/>
  </si>
  <si>
    <t>单圈变形能U</t>
    <phoneticPr fontId="1" type="noConversion"/>
  </si>
  <si>
    <t>多圈变形能</t>
    <phoneticPr fontId="1" type="noConversion"/>
  </si>
  <si>
    <t>极限压力,取切应力等于500MPa</t>
    <phoneticPr fontId="1" type="noConversion"/>
  </si>
  <si>
    <t>极限能量</t>
  </si>
  <si>
    <t>单圈极限能量</t>
    <phoneticPr fontId="1" type="noConversion"/>
  </si>
  <si>
    <t>多圈变形</t>
    <phoneticPr fontId="1" type="noConversion"/>
  </si>
  <si>
    <t>极限变形</t>
    <phoneticPr fontId="1" type="noConversion"/>
  </si>
  <si>
    <t>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</si>
</sst>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0" borderId="0" xfId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184417</xdr:colOff>
          <xdr:row>2</xdr:row>
          <xdr:rowOff>176733</xdr:rowOff>
        </xdr:from>
        <xdr:to>
          <xdr:col>4</xdr:col>
          <xdr:colOff>138313</xdr:colOff>
          <xdr:row>5</xdr:row>
          <xdr:rowOff>46104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576303</xdr:colOff>
          <xdr:row>3</xdr:row>
          <xdr:rowOff>76840</xdr:rowOff>
        </xdr:from>
        <xdr:to>
          <xdr:col>3</xdr:col>
          <xdr:colOff>69156</xdr:colOff>
          <xdr:row>4</xdr:row>
          <xdr:rowOff>122945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99892</xdr:colOff>
          <xdr:row>2</xdr:row>
          <xdr:rowOff>153681</xdr:rowOff>
        </xdr:from>
        <xdr:to>
          <xdr:col>5</xdr:col>
          <xdr:colOff>560934</xdr:colOff>
          <xdr:row>4</xdr:row>
          <xdr:rowOff>176733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153681</xdr:colOff>
          <xdr:row>2</xdr:row>
          <xdr:rowOff>169049</xdr:rowOff>
        </xdr:from>
        <xdr:to>
          <xdr:col>7</xdr:col>
          <xdr:colOff>599355</xdr:colOff>
          <xdr:row>5</xdr:row>
          <xdr:rowOff>7684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192101</xdr:colOff>
          <xdr:row>3</xdr:row>
          <xdr:rowOff>15368</xdr:rowOff>
        </xdr:from>
        <xdr:to>
          <xdr:col>9</xdr:col>
          <xdr:colOff>315045</xdr:colOff>
          <xdr:row>5</xdr:row>
          <xdr:rowOff>38420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184417</xdr:colOff>
          <xdr:row>2</xdr:row>
          <xdr:rowOff>176733</xdr:rowOff>
        </xdr:from>
        <xdr:to>
          <xdr:col>4</xdr:col>
          <xdr:colOff>138313</xdr:colOff>
          <xdr:row>5</xdr:row>
          <xdr:rowOff>46104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576303</xdr:colOff>
          <xdr:row>3</xdr:row>
          <xdr:rowOff>76840</xdr:rowOff>
        </xdr:from>
        <xdr:to>
          <xdr:col>3</xdr:col>
          <xdr:colOff>69156</xdr:colOff>
          <xdr:row>4</xdr:row>
          <xdr:rowOff>122945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99892</xdr:colOff>
          <xdr:row>2</xdr:row>
          <xdr:rowOff>153681</xdr:rowOff>
        </xdr:from>
        <xdr:to>
          <xdr:col>5</xdr:col>
          <xdr:colOff>560934</xdr:colOff>
          <xdr:row>4</xdr:row>
          <xdr:rowOff>176733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153681</xdr:colOff>
          <xdr:row>2</xdr:row>
          <xdr:rowOff>169049</xdr:rowOff>
        </xdr:from>
        <xdr:to>
          <xdr:col>7</xdr:col>
          <xdr:colOff>599355</xdr:colOff>
          <xdr:row>5</xdr:row>
          <xdr:rowOff>7684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192101</xdr:colOff>
          <xdr:row>3</xdr:row>
          <xdr:rowOff>15368</xdr:rowOff>
        </xdr:from>
        <xdr:to>
          <xdr:col>9</xdr:col>
          <xdr:colOff>315045</xdr:colOff>
          <xdr:row>5</xdr:row>
          <xdr:rowOff>38420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ngluowujin.tmall.com/shop/view_shop.htm?spm=a1z09.2.0.0.5fb62e8dPlKV2h&amp;user_number_id=109904783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wmf"/><Relationship Id="rId13" Type="http://schemas.openxmlformats.org/officeDocument/2006/relationships/oleObject" Target="../embeddings/oleObject5.bin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12" Type="http://schemas.openxmlformats.org/officeDocument/2006/relationships/image" Target="../media/image4.wmf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etail.tmall.com/item.htm?id=585259720029&amp;ns=1&amp;abbucket=19" TargetMode="External"/><Relationship Id="rId6" Type="http://schemas.openxmlformats.org/officeDocument/2006/relationships/image" Target="../media/image1.wmf"/><Relationship Id="rId11" Type="http://schemas.openxmlformats.org/officeDocument/2006/relationships/oleObject" Target="../embeddings/oleObject4.bin"/><Relationship Id="rId5" Type="http://schemas.openxmlformats.org/officeDocument/2006/relationships/oleObject" Target="../embeddings/oleObject1.bin"/><Relationship Id="rId10" Type="http://schemas.openxmlformats.org/officeDocument/2006/relationships/image" Target="../media/image3.wmf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Relationship Id="rId14" Type="http://schemas.openxmlformats.org/officeDocument/2006/relationships/image" Target="../media/image5.w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wmf"/><Relationship Id="rId13" Type="http://schemas.openxmlformats.org/officeDocument/2006/relationships/oleObject" Target="../embeddings/oleObject10.bin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7.bin"/><Relationship Id="rId12" Type="http://schemas.openxmlformats.org/officeDocument/2006/relationships/image" Target="../media/image4.wmf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detail.tmall.com/item.htm?id=585259720029&amp;ns=1&amp;abbucket=19" TargetMode="External"/><Relationship Id="rId6" Type="http://schemas.openxmlformats.org/officeDocument/2006/relationships/image" Target="../media/image1.wmf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6.bin"/><Relationship Id="rId10" Type="http://schemas.openxmlformats.org/officeDocument/2006/relationships/image" Target="../media/image3.wmf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8.bin"/><Relationship Id="rId14" Type="http://schemas.openxmlformats.org/officeDocument/2006/relationships/image" Target="../media/image5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L22" sqref="L22"/>
    </sheetView>
  </sheetViews>
  <sheetFormatPr defaultRowHeight="14.55" x14ac:dyDescent="0.25"/>
  <cols>
    <col min="8" max="8" width="12.5546875" customWidth="1"/>
    <col min="9" max="9" width="12.77734375" bestFit="1" customWidth="1"/>
    <col min="10" max="10" width="13.109375" customWidth="1"/>
    <col min="11" max="11" width="13.5546875" customWidth="1"/>
  </cols>
  <sheetData>
    <row r="1" spans="1:14" x14ac:dyDescent="0.25">
      <c r="A1" t="s">
        <v>29</v>
      </c>
      <c r="B1" t="s">
        <v>31</v>
      </c>
      <c r="D1" s="1" t="s">
        <v>30</v>
      </c>
    </row>
    <row r="2" spans="1:14" x14ac:dyDescent="0.25">
      <c r="A2" t="s">
        <v>5</v>
      </c>
      <c r="B2" t="s">
        <v>6</v>
      </c>
      <c r="C2" t="s">
        <v>0</v>
      </c>
      <c r="E2" t="s">
        <v>7</v>
      </c>
      <c r="F2" t="s">
        <v>1</v>
      </c>
      <c r="G2" t="s">
        <v>2</v>
      </c>
      <c r="H2" t="s">
        <v>8</v>
      </c>
      <c r="I2" t="s">
        <v>3</v>
      </c>
      <c r="J2" t="s">
        <v>9</v>
      </c>
      <c r="K2" t="s">
        <v>10</v>
      </c>
      <c r="L2" t="s">
        <v>11</v>
      </c>
      <c r="M2" t="s">
        <v>12</v>
      </c>
    </row>
    <row r="3" spans="1:14" x14ac:dyDescent="0.25">
      <c r="A3">
        <v>0.3</v>
      </c>
      <c r="B3">
        <v>3</v>
      </c>
      <c r="C3">
        <v>25</v>
      </c>
      <c r="E3">
        <f t="shared" ref="E3:E13" si="0">B3-A3</f>
        <v>2.7</v>
      </c>
      <c r="F3">
        <f t="shared" ref="F3:F13" si="1">B3</f>
        <v>3</v>
      </c>
      <c r="G3">
        <f t="shared" ref="G3:G13" si="2">C3-2*F3</f>
        <v>19</v>
      </c>
      <c r="H3">
        <f t="shared" ref="H3:H13" si="3">G3/A3</f>
        <v>63.333333333333336</v>
      </c>
      <c r="I3">
        <f t="shared" ref="I3:I13" si="4">75*1000000000</f>
        <v>75000000000</v>
      </c>
      <c r="J3">
        <f t="shared" ref="J3:J13" si="5">I3*A3^4*POWER(10,-12)/(8*E3^3*POWER(10,-9))</f>
        <v>3858.0246913580236</v>
      </c>
      <c r="K3">
        <f t="shared" ref="K3:K13" si="6">J3/H3/1000</f>
        <v>6.0916179337231952E-2</v>
      </c>
      <c r="L3">
        <f t="shared" ref="L3:L13" si="7">(32-G3)*K3</f>
        <v>0.79191033138401534</v>
      </c>
      <c r="M3">
        <f t="shared" ref="M3:M13" si="8">(45-G3)*K3</f>
        <v>1.5838206627680307</v>
      </c>
    </row>
    <row r="4" spans="1:14" x14ac:dyDescent="0.25">
      <c r="A4">
        <v>0.4</v>
      </c>
      <c r="B4">
        <v>4</v>
      </c>
      <c r="C4">
        <v>25</v>
      </c>
      <c r="E4">
        <f t="shared" si="0"/>
        <v>3.6</v>
      </c>
      <c r="F4">
        <f t="shared" si="1"/>
        <v>4</v>
      </c>
      <c r="G4">
        <f t="shared" si="2"/>
        <v>17</v>
      </c>
      <c r="H4">
        <f t="shared" si="3"/>
        <v>42.5</v>
      </c>
      <c r="I4">
        <f t="shared" si="4"/>
        <v>75000000000</v>
      </c>
      <c r="J4">
        <f t="shared" si="5"/>
        <v>5144.0329218107008</v>
      </c>
      <c r="K4">
        <f t="shared" si="6"/>
        <v>0.12103606874848709</v>
      </c>
      <c r="L4">
        <f t="shared" si="7"/>
        <v>1.8155410312273064</v>
      </c>
      <c r="M4">
        <f t="shared" si="8"/>
        <v>3.3890099249576386</v>
      </c>
      <c r="N4" t="s">
        <v>24</v>
      </c>
    </row>
    <row r="5" spans="1:14" x14ac:dyDescent="0.25">
      <c r="A5">
        <v>0.5</v>
      </c>
      <c r="B5">
        <v>6</v>
      </c>
      <c r="C5">
        <v>25</v>
      </c>
      <c r="E5">
        <f t="shared" si="0"/>
        <v>5.5</v>
      </c>
      <c r="F5">
        <f t="shared" si="1"/>
        <v>6</v>
      </c>
      <c r="G5">
        <f t="shared" si="2"/>
        <v>13</v>
      </c>
      <c r="H5">
        <f t="shared" si="3"/>
        <v>26</v>
      </c>
      <c r="I5">
        <f t="shared" si="4"/>
        <v>75000000000</v>
      </c>
      <c r="J5">
        <f t="shared" si="5"/>
        <v>3521.7881292261454</v>
      </c>
      <c r="K5">
        <f t="shared" si="6"/>
        <v>0.13545338958562098</v>
      </c>
      <c r="L5">
        <f>(32-G5)*K5</f>
        <v>2.5736144021267986</v>
      </c>
      <c r="M5">
        <f t="shared" si="8"/>
        <v>4.3345084667398712</v>
      </c>
    </row>
    <row r="6" spans="1:14" x14ac:dyDescent="0.25">
      <c r="A6">
        <v>0.5</v>
      </c>
      <c r="B6">
        <v>5</v>
      </c>
      <c r="C6">
        <v>25</v>
      </c>
      <c r="E6">
        <f t="shared" si="0"/>
        <v>4.5</v>
      </c>
      <c r="F6">
        <f t="shared" si="1"/>
        <v>5</v>
      </c>
      <c r="G6">
        <f t="shared" si="2"/>
        <v>15</v>
      </c>
      <c r="H6">
        <f t="shared" si="3"/>
        <v>30</v>
      </c>
      <c r="I6">
        <f t="shared" si="4"/>
        <v>75000000000</v>
      </c>
      <c r="J6">
        <f t="shared" si="5"/>
        <v>6430.041152263374</v>
      </c>
      <c r="K6">
        <f t="shared" si="6"/>
        <v>0.2143347050754458</v>
      </c>
      <c r="L6">
        <f t="shared" si="7"/>
        <v>3.6436899862825785</v>
      </c>
      <c r="M6">
        <f t="shared" si="8"/>
        <v>6.4300411522633745</v>
      </c>
    </row>
    <row r="7" spans="1:14" x14ac:dyDescent="0.25">
      <c r="A7">
        <v>0.5</v>
      </c>
      <c r="B7">
        <v>4</v>
      </c>
      <c r="C7">
        <v>25</v>
      </c>
      <c r="E7">
        <f t="shared" si="0"/>
        <v>3.5</v>
      </c>
      <c r="F7">
        <f t="shared" si="1"/>
        <v>4</v>
      </c>
      <c r="G7">
        <f t="shared" si="2"/>
        <v>17</v>
      </c>
      <c r="H7">
        <f t="shared" si="3"/>
        <v>34</v>
      </c>
      <c r="I7">
        <f t="shared" si="4"/>
        <v>75000000000</v>
      </c>
      <c r="J7">
        <f t="shared" si="5"/>
        <v>13666.18075801749</v>
      </c>
      <c r="K7">
        <f t="shared" si="6"/>
        <v>0.40194649288286732</v>
      </c>
      <c r="L7">
        <f t="shared" si="7"/>
        <v>6.0291973932430096</v>
      </c>
      <c r="M7">
        <f t="shared" si="8"/>
        <v>11.254501800720284</v>
      </c>
    </row>
    <row r="8" spans="1:14" x14ac:dyDescent="0.25">
      <c r="A8">
        <v>0.6</v>
      </c>
      <c r="B8">
        <v>6</v>
      </c>
      <c r="C8">
        <v>25</v>
      </c>
      <c r="E8">
        <f t="shared" si="0"/>
        <v>5.4</v>
      </c>
      <c r="F8">
        <f t="shared" si="1"/>
        <v>6</v>
      </c>
      <c r="G8">
        <f t="shared" si="2"/>
        <v>13</v>
      </c>
      <c r="H8">
        <f t="shared" si="3"/>
        <v>21.666666666666668</v>
      </c>
      <c r="I8">
        <f t="shared" si="4"/>
        <v>75000000000</v>
      </c>
      <c r="J8">
        <f t="shared" si="5"/>
        <v>7716.0493827160471</v>
      </c>
      <c r="K8">
        <f t="shared" si="6"/>
        <v>0.35612535612535601</v>
      </c>
      <c r="L8">
        <f t="shared" si="7"/>
        <v>6.7663817663817643</v>
      </c>
      <c r="M8">
        <f t="shared" si="8"/>
        <v>11.396011396011392</v>
      </c>
    </row>
    <row r="9" spans="1:14" x14ac:dyDescent="0.25">
      <c r="A9">
        <v>0.6</v>
      </c>
      <c r="B9">
        <v>5</v>
      </c>
      <c r="C9">
        <v>25</v>
      </c>
      <c r="E9">
        <f t="shared" si="0"/>
        <v>4.4000000000000004</v>
      </c>
      <c r="F9">
        <f t="shared" si="1"/>
        <v>5</v>
      </c>
      <c r="G9">
        <f t="shared" si="2"/>
        <v>15</v>
      </c>
      <c r="H9">
        <f t="shared" si="3"/>
        <v>25</v>
      </c>
      <c r="I9">
        <f t="shared" si="4"/>
        <v>75000000000</v>
      </c>
      <c r="J9">
        <f t="shared" si="5"/>
        <v>14263.241923365884</v>
      </c>
      <c r="K9">
        <f t="shared" si="6"/>
        <v>0.57052967693463541</v>
      </c>
      <c r="L9">
        <f t="shared" si="7"/>
        <v>9.6990045078888016</v>
      </c>
      <c r="M9">
        <f t="shared" si="8"/>
        <v>17.115890308039063</v>
      </c>
    </row>
    <row r="10" spans="1:14" x14ac:dyDescent="0.25">
      <c r="A10">
        <v>0.5</v>
      </c>
      <c r="B10">
        <v>3</v>
      </c>
      <c r="C10">
        <v>25</v>
      </c>
      <c r="E10">
        <f t="shared" si="0"/>
        <v>2.5</v>
      </c>
      <c r="F10">
        <f>B10</f>
        <v>3</v>
      </c>
      <c r="G10">
        <f t="shared" si="2"/>
        <v>19</v>
      </c>
      <c r="H10">
        <f t="shared" si="3"/>
        <v>38</v>
      </c>
      <c r="I10">
        <f t="shared" si="4"/>
        <v>75000000000</v>
      </c>
      <c r="J10">
        <f t="shared" si="5"/>
        <v>37499.999999999993</v>
      </c>
      <c r="K10">
        <f t="shared" si="6"/>
        <v>0.98684210526315774</v>
      </c>
      <c r="L10">
        <f t="shared" si="7"/>
        <v>12.828947368421051</v>
      </c>
      <c r="M10">
        <f t="shared" si="8"/>
        <v>25.657894736842103</v>
      </c>
    </row>
    <row r="11" spans="1:14" x14ac:dyDescent="0.25">
      <c r="A11">
        <v>0.7</v>
      </c>
      <c r="B11">
        <v>5</v>
      </c>
      <c r="C11">
        <v>25</v>
      </c>
      <c r="E11">
        <f t="shared" si="0"/>
        <v>4.3</v>
      </c>
      <c r="F11">
        <f t="shared" si="1"/>
        <v>5</v>
      </c>
      <c r="G11">
        <f t="shared" si="2"/>
        <v>15</v>
      </c>
      <c r="H11">
        <f t="shared" si="3"/>
        <v>21.428571428571431</v>
      </c>
      <c r="I11">
        <f t="shared" si="4"/>
        <v>75000000000</v>
      </c>
      <c r="J11">
        <f t="shared" si="5"/>
        <v>28311.186436414398</v>
      </c>
      <c r="K11">
        <f t="shared" si="6"/>
        <v>1.3211887003660052</v>
      </c>
      <c r="L11">
        <f t="shared" si="7"/>
        <v>22.460207906222088</v>
      </c>
      <c r="M11">
        <f t="shared" si="8"/>
        <v>39.635661010980158</v>
      </c>
    </row>
    <row r="12" spans="1:14" x14ac:dyDescent="0.25">
      <c r="A12">
        <v>0.8</v>
      </c>
      <c r="B12">
        <v>6</v>
      </c>
      <c r="C12">
        <v>25</v>
      </c>
      <c r="E12">
        <f t="shared" si="0"/>
        <v>5.2</v>
      </c>
      <c r="F12">
        <f t="shared" si="1"/>
        <v>6</v>
      </c>
      <c r="G12">
        <f t="shared" si="2"/>
        <v>13</v>
      </c>
      <c r="H12">
        <f t="shared" si="3"/>
        <v>16.25</v>
      </c>
      <c r="I12">
        <f t="shared" si="4"/>
        <v>75000000000</v>
      </c>
      <c r="J12">
        <f t="shared" si="5"/>
        <v>27309.96813837051</v>
      </c>
      <c r="K12">
        <f t="shared" si="6"/>
        <v>1.6806134238997237</v>
      </c>
      <c r="L12">
        <f t="shared" si="7"/>
        <v>31.931655054094751</v>
      </c>
      <c r="M12">
        <f t="shared" si="8"/>
        <v>53.779629564791158</v>
      </c>
    </row>
    <row r="13" spans="1:14" x14ac:dyDescent="0.25">
      <c r="A13">
        <v>1</v>
      </c>
      <c r="B13">
        <v>6</v>
      </c>
      <c r="C13">
        <v>25</v>
      </c>
      <c r="E13">
        <f t="shared" si="0"/>
        <v>5</v>
      </c>
      <c r="F13">
        <f t="shared" si="1"/>
        <v>6</v>
      </c>
      <c r="G13">
        <f t="shared" si="2"/>
        <v>13</v>
      </c>
      <c r="H13">
        <f t="shared" si="3"/>
        <v>13</v>
      </c>
      <c r="I13">
        <f t="shared" si="4"/>
        <v>75000000000</v>
      </c>
      <c r="J13">
        <f t="shared" si="5"/>
        <v>74999.999999999985</v>
      </c>
      <c r="K13">
        <f t="shared" si="6"/>
        <v>5.7692307692307674</v>
      </c>
      <c r="L13">
        <f t="shared" si="7"/>
        <v>109.61538461538458</v>
      </c>
      <c r="M13">
        <f t="shared" si="8"/>
        <v>184.61538461538456</v>
      </c>
    </row>
    <row r="14" spans="1:14" x14ac:dyDescent="0.25">
      <c r="I14" t="s">
        <v>4</v>
      </c>
    </row>
    <row r="15" spans="1:14" x14ac:dyDescent="0.25">
      <c r="J15" t="s">
        <v>27</v>
      </c>
      <c r="K15" t="s">
        <v>25</v>
      </c>
      <c r="L15">
        <v>0.11</v>
      </c>
      <c r="M15">
        <v>195</v>
      </c>
    </row>
    <row r="16" spans="1:14" x14ac:dyDescent="0.25">
      <c r="K16" t="s">
        <v>26</v>
      </c>
      <c r="L16">
        <v>0.28499999999999998</v>
      </c>
      <c r="M16">
        <v>0.39500000000000002</v>
      </c>
    </row>
    <row r="17" spans="3:13" x14ac:dyDescent="0.25">
      <c r="C17">
        <v>32</v>
      </c>
    </row>
    <row r="18" spans="3:13" x14ac:dyDescent="0.25">
      <c r="C18">
        <v>45</v>
      </c>
      <c r="K18" t="s">
        <v>28</v>
      </c>
      <c r="L18">
        <v>0.1</v>
      </c>
      <c r="M18">
        <v>0.17</v>
      </c>
    </row>
    <row r="20" spans="3:13" x14ac:dyDescent="0.25">
      <c r="C20" t="s">
        <v>13</v>
      </c>
    </row>
    <row r="22" spans="3:13" x14ac:dyDescent="0.25">
      <c r="C22" t="s">
        <v>14</v>
      </c>
    </row>
    <row r="24" spans="3:13" x14ac:dyDescent="0.25">
      <c r="C24" t="s">
        <v>15</v>
      </c>
    </row>
    <row r="25" spans="3:13" x14ac:dyDescent="0.25">
      <c r="C25" t="s">
        <v>16</v>
      </c>
    </row>
    <row r="26" spans="3:13" x14ac:dyDescent="0.25">
      <c r="C26" t="s">
        <v>17</v>
      </c>
    </row>
    <row r="27" spans="3:13" x14ac:dyDescent="0.25">
      <c r="C27" t="s">
        <v>18</v>
      </c>
    </row>
    <row r="28" spans="3:13" x14ac:dyDescent="0.25">
      <c r="C28" t="s">
        <v>19</v>
      </c>
    </row>
    <row r="29" spans="3:13" x14ac:dyDescent="0.25">
      <c r="C29" t="s">
        <v>20</v>
      </c>
    </row>
    <row r="30" spans="3:13" x14ac:dyDescent="0.25">
      <c r="C30" t="s">
        <v>21</v>
      </c>
    </row>
    <row r="31" spans="3:13" x14ac:dyDescent="0.25">
      <c r="C31" t="s">
        <v>22</v>
      </c>
    </row>
    <row r="32" spans="3:13" x14ac:dyDescent="0.25">
      <c r="C32" t="s">
        <v>23</v>
      </c>
    </row>
  </sheetData>
  <sortState ref="A2:M12">
    <sortCondition ref="L2:L12"/>
  </sortState>
  <phoneticPr fontId="1" type="noConversion"/>
  <conditionalFormatting sqref="A3:B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D1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2"/>
  <sheetViews>
    <sheetView workbookViewId="0">
      <selection activeCell="D26" sqref="D26"/>
    </sheetView>
  </sheetViews>
  <sheetFormatPr defaultRowHeight="14.55" x14ac:dyDescent="0.25"/>
  <cols>
    <col min="9" max="9" width="17.6640625" style="2" customWidth="1"/>
    <col min="10" max="10" width="18.21875" style="2" customWidth="1"/>
    <col min="13" max="13" width="9.88671875" customWidth="1"/>
    <col min="16" max="17" width="8.88671875" style="2"/>
  </cols>
  <sheetData>
    <row r="1" spans="1:17" x14ac:dyDescent="0.25">
      <c r="A1" t="s">
        <v>34</v>
      </c>
      <c r="B1" t="s">
        <v>33</v>
      </c>
      <c r="C1" s="1" t="s">
        <v>32</v>
      </c>
    </row>
    <row r="2" spans="1:17" x14ac:dyDescent="0.25">
      <c r="A2" t="s">
        <v>36</v>
      </c>
      <c r="C2" t="s">
        <v>37</v>
      </c>
    </row>
    <row r="3" spans="1:17" x14ac:dyDescent="0.25">
      <c r="A3" t="s">
        <v>39</v>
      </c>
      <c r="C3" t="s">
        <v>51</v>
      </c>
      <c r="D3" t="s">
        <v>38</v>
      </c>
      <c r="I3" s="2" t="s">
        <v>47</v>
      </c>
    </row>
    <row r="5" spans="1:17" x14ac:dyDescent="0.25">
      <c r="O5" t="s">
        <v>54</v>
      </c>
    </row>
    <row r="6" spans="1:17" x14ac:dyDescent="0.25">
      <c r="A6" t="s">
        <v>5</v>
      </c>
      <c r="B6" t="s">
        <v>6</v>
      </c>
      <c r="C6" t="s">
        <v>35</v>
      </c>
      <c r="D6" t="s">
        <v>40</v>
      </c>
      <c r="F6" t="s">
        <v>45</v>
      </c>
      <c r="G6" t="s">
        <v>46</v>
      </c>
      <c r="I6" s="2" t="s">
        <v>48</v>
      </c>
      <c r="J6" s="2" t="s">
        <v>50</v>
      </c>
      <c r="K6" t="s">
        <v>58</v>
      </c>
      <c r="M6" t="s">
        <v>57</v>
      </c>
      <c r="N6" t="s">
        <v>56</v>
      </c>
      <c r="O6" t="s">
        <v>53</v>
      </c>
      <c r="P6" s="2" t="s">
        <v>55</v>
      </c>
    </row>
    <row r="7" spans="1:17" x14ac:dyDescent="0.25">
      <c r="A7" t="s">
        <v>41</v>
      </c>
      <c r="B7" t="s">
        <v>42</v>
      </c>
      <c r="C7" t="s">
        <v>42</v>
      </c>
      <c r="D7" t="s">
        <v>44</v>
      </c>
      <c r="I7" s="2" t="s">
        <v>49</v>
      </c>
      <c r="J7" s="2" t="s">
        <v>42</v>
      </c>
      <c r="K7" t="s">
        <v>52</v>
      </c>
      <c r="M7" t="s">
        <v>43</v>
      </c>
      <c r="O7" t="s">
        <v>42</v>
      </c>
    </row>
    <row r="8" spans="1:17" x14ac:dyDescent="0.25">
      <c r="A8">
        <v>0.2</v>
      </c>
      <c r="B8">
        <v>1.5</v>
      </c>
      <c r="C8">
        <f t="shared" ref="C8:C71" si="0">B8-A8</f>
        <v>1.3</v>
      </c>
      <c r="D8">
        <f t="shared" ref="D8:D71" si="1">75*POWER(10,9)*A8^4*POWER(10,-12)/(8*C8^3*POWER(10,-9))</f>
        <v>6827.4920345926275</v>
      </c>
      <c r="F8">
        <f t="shared" ref="F8:F71" si="2">C8/A8</f>
        <v>6.5</v>
      </c>
      <c r="G8">
        <f>(4*F8-1)/(4*F8-4)+0.615/F8</f>
        <v>1.230979020979021</v>
      </c>
      <c r="I8" s="2">
        <f t="shared" ref="I8:I71" si="3">G8*8*C8*POWER(10,-3)*200/(PI()*A8^3*POWER(10,-9))/POWER(10,6)</f>
        <v>101876.52593624122</v>
      </c>
      <c r="J8" s="2">
        <f>200/D8*POWER(10,3)</f>
        <v>29.293333333333326</v>
      </c>
      <c r="K8">
        <f>1/2*200*J8*POWER(10,-3)</f>
        <v>2.9293333333333327</v>
      </c>
      <c r="M8">
        <v>5</v>
      </c>
      <c r="N8">
        <v>50</v>
      </c>
      <c r="O8">
        <f t="shared" ref="O8:O71" si="4">C8/2</f>
        <v>0.65</v>
      </c>
      <c r="P8" s="2">
        <f>M8/O8</f>
        <v>7.6923076923076916</v>
      </c>
      <c r="Q8" s="2">
        <f>N8/O8</f>
        <v>76.92307692307692</v>
      </c>
    </row>
    <row r="9" spans="1:17" x14ac:dyDescent="0.25">
      <c r="A9">
        <v>0.2</v>
      </c>
      <c r="B9">
        <v>2</v>
      </c>
      <c r="C9">
        <f t="shared" si="0"/>
        <v>1.8</v>
      </c>
      <c r="D9">
        <f t="shared" si="1"/>
        <v>2572.0164609053504</v>
      </c>
      <c r="F9">
        <f t="shared" si="2"/>
        <v>9</v>
      </c>
      <c r="G9">
        <f t="shared" ref="G9:G72" si="5">(4*F9-1)/(4*F9-4)+0.615/F9</f>
        <v>1.1620833333333334</v>
      </c>
      <c r="I9" s="2">
        <f t="shared" si="3"/>
        <v>133164.94088498881</v>
      </c>
      <c r="J9" s="2">
        <f t="shared" ref="J9:J72" si="6">200/D9*POWER(10,3)</f>
        <v>77.759999999999977</v>
      </c>
      <c r="K9">
        <f t="shared" ref="K9:K72" si="7">1/2*200*J9*POWER(10,-3)</f>
        <v>7.7759999999999971</v>
      </c>
      <c r="M9">
        <v>5</v>
      </c>
      <c r="N9">
        <v>50</v>
      </c>
      <c r="O9">
        <f t="shared" si="4"/>
        <v>0.9</v>
      </c>
      <c r="P9" s="2">
        <f t="shared" ref="P9:P72" si="8">M9/O9</f>
        <v>5.5555555555555554</v>
      </c>
      <c r="Q9" s="2">
        <f t="shared" ref="Q9:Q72" si="9">N9/O9</f>
        <v>55.555555555555557</v>
      </c>
    </row>
    <row r="10" spans="1:17" x14ac:dyDescent="0.25">
      <c r="A10">
        <v>0.2</v>
      </c>
      <c r="B10">
        <v>2.5</v>
      </c>
      <c r="C10">
        <f t="shared" si="0"/>
        <v>2.2999999999999998</v>
      </c>
      <c r="D10">
        <f t="shared" si="1"/>
        <v>1232.8429358099786</v>
      </c>
      <c r="F10">
        <f t="shared" si="2"/>
        <v>11.499999999999998</v>
      </c>
      <c r="G10">
        <f t="shared" si="5"/>
        <v>1.1249068322981366</v>
      </c>
      <c r="I10" s="2">
        <f t="shared" si="3"/>
        <v>164711.72424784658</v>
      </c>
      <c r="J10" s="2">
        <f t="shared" si="6"/>
        <v>162.22666666666657</v>
      </c>
      <c r="K10">
        <f t="shared" si="7"/>
        <v>16.222666666666658</v>
      </c>
      <c r="M10">
        <v>5</v>
      </c>
      <c r="N10">
        <v>50</v>
      </c>
      <c r="O10">
        <f t="shared" si="4"/>
        <v>1.1499999999999999</v>
      </c>
      <c r="P10" s="2">
        <f t="shared" si="8"/>
        <v>4.3478260869565224</v>
      </c>
      <c r="Q10" s="2">
        <f t="shared" si="9"/>
        <v>43.478260869565219</v>
      </c>
    </row>
    <row r="11" spans="1:17" x14ac:dyDescent="0.25">
      <c r="A11">
        <v>0.2</v>
      </c>
      <c r="B11">
        <v>3</v>
      </c>
      <c r="C11">
        <f t="shared" si="0"/>
        <v>2.8</v>
      </c>
      <c r="D11">
        <f t="shared" si="1"/>
        <v>683.30903790087507</v>
      </c>
      <c r="F11">
        <f t="shared" si="2"/>
        <v>13.999999999999998</v>
      </c>
      <c r="G11">
        <f t="shared" si="5"/>
        <v>1.1016208791208792</v>
      </c>
      <c r="I11" s="2">
        <f t="shared" si="3"/>
        <v>196367.81732436648</v>
      </c>
      <c r="J11" s="2">
        <f t="shared" si="6"/>
        <v>292.69333333333316</v>
      </c>
      <c r="K11">
        <f t="shared" si="7"/>
        <v>29.269333333333314</v>
      </c>
      <c r="M11">
        <v>5</v>
      </c>
      <c r="N11">
        <v>50</v>
      </c>
      <c r="O11">
        <f t="shared" si="4"/>
        <v>1.4</v>
      </c>
      <c r="P11" s="2">
        <f t="shared" si="8"/>
        <v>3.5714285714285716</v>
      </c>
      <c r="Q11" s="2">
        <f t="shared" si="9"/>
        <v>35.714285714285715</v>
      </c>
    </row>
    <row r="12" spans="1:17" x14ac:dyDescent="0.25">
      <c r="A12">
        <v>0.3</v>
      </c>
      <c r="B12">
        <v>2</v>
      </c>
      <c r="C12">
        <f t="shared" si="0"/>
        <v>1.7</v>
      </c>
      <c r="D12">
        <f t="shared" si="1"/>
        <v>15456.442092407897</v>
      </c>
      <c r="F12">
        <f t="shared" si="2"/>
        <v>5.666666666666667</v>
      </c>
      <c r="G12">
        <f t="shared" si="5"/>
        <v>1.2692436974789918</v>
      </c>
      <c r="I12" s="2">
        <f t="shared" si="3"/>
        <v>40700.550441650579</v>
      </c>
      <c r="J12" s="2">
        <f t="shared" si="6"/>
        <v>12.939588477366256</v>
      </c>
      <c r="K12">
        <f t="shared" si="7"/>
        <v>1.2939588477366255</v>
      </c>
      <c r="M12">
        <v>5</v>
      </c>
      <c r="N12">
        <v>50</v>
      </c>
      <c r="O12">
        <f t="shared" si="4"/>
        <v>0.85</v>
      </c>
      <c r="P12" s="2">
        <f t="shared" si="8"/>
        <v>5.882352941176471</v>
      </c>
      <c r="Q12" s="2">
        <f t="shared" si="9"/>
        <v>58.82352941176471</v>
      </c>
    </row>
    <row r="13" spans="1:17" x14ac:dyDescent="0.25">
      <c r="A13">
        <v>0.3</v>
      </c>
      <c r="B13">
        <v>3</v>
      </c>
      <c r="C13">
        <f t="shared" si="0"/>
        <v>2.7</v>
      </c>
      <c r="D13">
        <f t="shared" si="1"/>
        <v>3858.0246913580236</v>
      </c>
      <c r="F13">
        <f t="shared" si="2"/>
        <v>9.0000000000000018</v>
      </c>
      <c r="G13">
        <f t="shared" si="5"/>
        <v>1.1620833333333334</v>
      </c>
      <c r="I13" s="2">
        <f t="shared" si="3"/>
        <v>59184.418171106146</v>
      </c>
      <c r="J13" s="2">
        <f t="shared" si="6"/>
        <v>51.840000000000018</v>
      </c>
      <c r="K13">
        <f t="shared" si="7"/>
        <v>5.1840000000000019</v>
      </c>
      <c r="M13">
        <v>5</v>
      </c>
      <c r="N13">
        <v>50</v>
      </c>
      <c r="O13">
        <f t="shared" si="4"/>
        <v>1.35</v>
      </c>
      <c r="P13" s="2">
        <f t="shared" si="8"/>
        <v>3.7037037037037033</v>
      </c>
      <c r="Q13" s="2">
        <f t="shared" si="9"/>
        <v>37.037037037037038</v>
      </c>
    </row>
    <row r="14" spans="1:17" x14ac:dyDescent="0.25">
      <c r="A14">
        <v>0.3</v>
      </c>
      <c r="B14">
        <v>4</v>
      </c>
      <c r="C14">
        <f t="shared" si="0"/>
        <v>3.7</v>
      </c>
      <c r="D14">
        <f t="shared" si="1"/>
        <v>1499.1708289736043</v>
      </c>
      <c r="F14">
        <f t="shared" si="2"/>
        <v>12.333333333333334</v>
      </c>
      <c r="G14">
        <f t="shared" si="5"/>
        <v>1.1160413354531002</v>
      </c>
      <c r="I14" s="2">
        <f t="shared" si="3"/>
        <v>77891.191983323486</v>
      </c>
      <c r="J14" s="2">
        <f t="shared" si="6"/>
        <v>133.40707818930045</v>
      </c>
      <c r="K14">
        <f t="shared" si="7"/>
        <v>13.340707818930046</v>
      </c>
      <c r="M14">
        <v>5</v>
      </c>
      <c r="N14">
        <v>50</v>
      </c>
      <c r="O14">
        <f t="shared" si="4"/>
        <v>1.85</v>
      </c>
      <c r="P14" s="2">
        <f t="shared" si="8"/>
        <v>2.7027027027027026</v>
      </c>
      <c r="Q14" s="2">
        <f t="shared" si="9"/>
        <v>27.027027027027025</v>
      </c>
    </row>
    <row r="15" spans="1:17" x14ac:dyDescent="0.25">
      <c r="A15">
        <v>0.3</v>
      </c>
      <c r="B15">
        <v>5</v>
      </c>
      <c r="C15">
        <f t="shared" si="0"/>
        <v>4.7</v>
      </c>
      <c r="D15">
        <f t="shared" si="1"/>
        <v>731.41307802702647</v>
      </c>
      <c r="F15">
        <f t="shared" si="2"/>
        <v>15.666666666666668</v>
      </c>
      <c r="G15">
        <f t="shared" si="5"/>
        <v>1.0903916827852997</v>
      </c>
      <c r="I15" s="2">
        <f t="shared" si="3"/>
        <v>96668.890458237714</v>
      </c>
      <c r="J15" s="2">
        <f t="shared" si="6"/>
        <v>273.44329218107003</v>
      </c>
      <c r="K15">
        <f t="shared" si="7"/>
        <v>27.344329218107003</v>
      </c>
      <c r="M15">
        <v>5</v>
      </c>
      <c r="N15">
        <v>50</v>
      </c>
      <c r="O15">
        <f t="shared" si="4"/>
        <v>2.35</v>
      </c>
      <c r="P15" s="2">
        <f t="shared" si="8"/>
        <v>2.1276595744680851</v>
      </c>
      <c r="Q15" s="2">
        <f t="shared" si="9"/>
        <v>21.276595744680851</v>
      </c>
    </row>
    <row r="16" spans="1:17" x14ac:dyDescent="0.25">
      <c r="A16">
        <v>0.3</v>
      </c>
      <c r="B16">
        <v>6</v>
      </c>
      <c r="C16">
        <f t="shared" si="0"/>
        <v>5.7</v>
      </c>
      <c r="D16">
        <f t="shared" si="1"/>
        <v>410.04519609272478</v>
      </c>
      <c r="F16">
        <f t="shared" si="2"/>
        <v>19</v>
      </c>
      <c r="G16">
        <f t="shared" si="5"/>
        <v>1.0740350877192983</v>
      </c>
      <c r="I16" s="2">
        <f t="shared" si="3"/>
        <v>115478.11100546173</v>
      </c>
      <c r="J16" s="2">
        <f t="shared" si="6"/>
        <v>487.75111111111124</v>
      </c>
      <c r="K16">
        <f t="shared" si="7"/>
        <v>48.775111111111123</v>
      </c>
      <c r="M16">
        <v>5</v>
      </c>
      <c r="N16">
        <v>50</v>
      </c>
      <c r="O16">
        <f t="shared" si="4"/>
        <v>2.85</v>
      </c>
      <c r="P16" s="2">
        <f t="shared" si="8"/>
        <v>1.7543859649122806</v>
      </c>
      <c r="Q16" s="2">
        <f t="shared" si="9"/>
        <v>17.543859649122805</v>
      </c>
    </row>
    <row r="17" spans="1:17" x14ac:dyDescent="0.25">
      <c r="A17">
        <v>0.4</v>
      </c>
      <c r="B17">
        <v>3</v>
      </c>
      <c r="C17">
        <f t="shared" si="0"/>
        <v>2.6</v>
      </c>
      <c r="D17">
        <f t="shared" si="1"/>
        <v>13654.984069185255</v>
      </c>
      <c r="F17">
        <f t="shared" si="2"/>
        <v>6.5</v>
      </c>
      <c r="G17">
        <f t="shared" si="5"/>
        <v>1.230979020979021</v>
      </c>
      <c r="I17" s="2">
        <f t="shared" si="3"/>
        <v>25469.131484060305</v>
      </c>
      <c r="J17" s="2">
        <f t="shared" si="6"/>
        <v>14.646666666666663</v>
      </c>
      <c r="K17">
        <f t="shared" si="7"/>
        <v>1.4646666666666663</v>
      </c>
      <c r="M17">
        <v>5</v>
      </c>
      <c r="N17">
        <v>50</v>
      </c>
      <c r="O17">
        <f t="shared" si="4"/>
        <v>1.3</v>
      </c>
      <c r="P17" s="2">
        <f t="shared" si="8"/>
        <v>3.8461538461538458</v>
      </c>
      <c r="Q17" s="2">
        <f t="shared" si="9"/>
        <v>38.46153846153846</v>
      </c>
    </row>
    <row r="18" spans="1:17" x14ac:dyDescent="0.25">
      <c r="A18">
        <v>0.4</v>
      </c>
      <c r="B18">
        <v>4</v>
      </c>
      <c r="C18">
        <f t="shared" si="0"/>
        <v>3.6</v>
      </c>
      <c r="D18">
        <f t="shared" si="1"/>
        <v>5144.0329218107008</v>
      </c>
      <c r="F18">
        <f t="shared" si="2"/>
        <v>9</v>
      </c>
      <c r="G18">
        <f t="shared" si="5"/>
        <v>1.1620833333333334</v>
      </c>
      <c r="I18" s="2">
        <f t="shared" si="3"/>
        <v>33291.235221247203</v>
      </c>
      <c r="J18" s="2">
        <f t="shared" si="6"/>
        <v>38.879999999999988</v>
      </c>
      <c r="K18">
        <f t="shared" si="7"/>
        <v>3.8879999999999986</v>
      </c>
      <c r="M18">
        <v>5</v>
      </c>
      <c r="N18">
        <v>50</v>
      </c>
      <c r="O18">
        <f t="shared" si="4"/>
        <v>1.8</v>
      </c>
      <c r="P18" s="2">
        <f t="shared" si="8"/>
        <v>2.7777777777777777</v>
      </c>
      <c r="Q18" s="2">
        <f t="shared" si="9"/>
        <v>27.777777777777779</v>
      </c>
    </row>
    <row r="19" spans="1:17" x14ac:dyDescent="0.25">
      <c r="A19">
        <v>0.4</v>
      </c>
      <c r="B19">
        <v>5</v>
      </c>
      <c r="C19">
        <f t="shared" si="0"/>
        <v>4.5999999999999996</v>
      </c>
      <c r="D19">
        <f t="shared" si="1"/>
        <v>2465.6858716199572</v>
      </c>
      <c r="F19">
        <f t="shared" si="2"/>
        <v>11.499999999999998</v>
      </c>
      <c r="G19">
        <f t="shared" si="5"/>
        <v>1.1249068322981366</v>
      </c>
      <c r="I19" s="2">
        <f t="shared" si="3"/>
        <v>41177.931061961644</v>
      </c>
      <c r="J19" s="2">
        <f t="shared" si="6"/>
        <v>81.113333333333287</v>
      </c>
      <c r="K19">
        <f t="shared" si="7"/>
        <v>8.1113333333333291</v>
      </c>
      <c r="M19">
        <v>5</v>
      </c>
      <c r="N19">
        <v>50</v>
      </c>
      <c r="O19">
        <f t="shared" si="4"/>
        <v>2.2999999999999998</v>
      </c>
      <c r="P19" s="2">
        <f t="shared" si="8"/>
        <v>2.1739130434782612</v>
      </c>
      <c r="Q19" s="2">
        <f t="shared" si="9"/>
        <v>21.739130434782609</v>
      </c>
    </row>
    <row r="20" spans="1:17" x14ac:dyDescent="0.25">
      <c r="A20">
        <v>0.4</v>
      </c>
      <c r="B20">
        <v>6</v>
      </c>
      <c r="C20">
        <f t="shared" si="0"/>
        <v>5.6</v>
      </c>
      <c r="D20">
        <f t="shared" si="1"/>
        <v>1366.6180758017501</v>
      </c>
      <c r="F20">
        <f t="shared" si="2"/>
        <v>13.999999999999998</v>
      </c>
      <c r="G20">
        <f t="shared" si="5"/>
        <v>1.1016208791208792</v>
      </c>
      <c r="I20" s="2">
        <f t="shared" si="3"/>
        <v>49091.95433109162</v>
      </c>
      <c r="J20" s="2">
        <f t="shared" si="6"/>
        <v>146.34666666666658</v>
      </c>
      <c r="K20">
        <f t="shared" si="7"/>
        <v>14.634666666666657</v>
      </c>
      <c r="M20">
        <v>5</v>
      </c>
      <c r="N20">
        <v>50</v>
      </c>
      <c r="O20">
        <f t="shared" si="4"/>
        <v>2.8</v>
      </c>
      <c r="P20" s="2">
        <f t="shared" si="8"/>
        <v>1.7857142857142858</v>
      </c>
      <c r="Q20" s="2">
        <f t="shared" si="9"/>
        <v>17.857142857142858</v>
      </c>
    </row>
    <row r="21" spans="1:17" x14ac:dyDescent="0.25">
      <c r="A21">
        <v>0.4</v>
      </c>
      <c r="B21">
        <v>7</v>
      </c>
      <c r="C21">
        <f t="shared" si="0"/>
        <v>6.6</v>
      </c>
      <c r="D21">
        <f t="shared" si="1"/>
        <v>834.79422322397568</v>
      </c>
      <c r="F21">
        <f t="shared" si="2"/>
        <v>16.499999999999996</v>
      </c>
      <c r="G21">
        <f t="shared" si="5"/>
        <v>1.0856598240469209</v>
      </c>
      <c r="I21" s="2">
        <f t="shared" si="3"/>
        <v>57020.082079403772</v>
      </c>
      <c r="J21" s="2">
        <f t="shared" si="6"/>
        <v>239.57999999999987</v>
      </c>
      <c r="K21">
        <f t="shared" si="7"/>
        <v>23.957999999999984</v>
      </c>
      <c r="M21">
        <v>5</v>
      </c>
      <c r="N21">
        <v>50</v>
      </c>
      <c r="O21">
        <f t="shared" si="4"/>
        <v>3.3</v>
      </c>
      <c r="P21" s="2">
        <f t="shared" si="8"/>
        <v>1.5151515151515151</v>
      </c>
      <c r="Q21" s="2">
        <f t="shared" si="9"/>
        <v>15.151515151515152</v>
      </c>
    </row>
    <row r="22" spans="1:17" x14ac:dyDescent="0.25">
      <c r="A22">
        <v>0.4</v>
      </c>
      <c r="B22">
        <v>8</v>
      </c>
      <c r="C22">
        <f t="shared" si="0"/>
        <v>7.6</v>
      </c>
      <c r="D22">
        <f t="shared" si="1"/>
        <v>546.72692812363346</v>
      </c>
      <c r="F22">
        <f t="shared" si="2"/>
        <v>18.999999999999996</v>
      </c>
      <c r="G22">
        <f t="shared" si="5"/>
        <v>1.0740350877192983</v>
      </c>
      <c r="I22" s="2">
        <f t="shared" si="3"/>
        <v>64956.437440572205</v>
      </c>
      <c r="J22" s="2">
        <f t="shared" si="6"/>
        <v>365.81333333333316</v>
      </c>
      <c r="K22">
        <f t="shared" si="7"/>
        <v>36.581333333333312</v>
      </c>
      <c r="M22">
        <v>5</v>
      </c>
      <c r="N22">
        <v>50</v>
      </c>
      <c r="O22">
        <f t="shared" si="4"/>
        <v>3.8</v>
      </c>
      <c r="P22" s="2">
        <f t="shared" si="8"/>
        <v>1.3157894736842106</v>
      </c>
      <c r="Q22" s="2">
        <f t="shared" si="9"/>
        <v>13.157894736842106</v>
      </c>
    </row>
    <row r="23" spans="1:17" x14ac:dyDescent="0.25">
      <c r="A23">
        <v>0.4</v>
      </c>
      <c r="B23">
        <v>9</v>
      </c>
      <c r="C23">
        <f t="shared" si="0"/>
        <v>8.6</v>
      </c>
      <c r="D23">
        <f t="shared" si="1"/>
        <v>377.32526695762658</v>
      </c>
      <c r="F23">
        <f t="shared" si="2"/>
        <v>21.499999999999996</v>
      </c>
      <c r="G23">
        <f t="shared" si="5"/>
        <v>1.0651900170164492</v>
      </c>
      <c r="I23" s="2">
        <f t="shared" si="3"/>
        <v>72898.010312332422</v>
      </c>
      <c r="J23" s="2">
        <f t="shared" si="6"/>
        <v>530.04666666666628</v>
      </c>
      <c r="K23">
        <f t="shared" si="7"/>
        <v>53.00466666666663</v>
      </c>
      <c r="M23">
        <v>5</v>
      </c>
      <c r="N23">
        <v>50</v>
      </c>
      <c r="O23">
        <f t="shared" si="4"/>
        <v>4.3</v>
      </c>
      <c r="P23" s="2">
        <f t="shared" si="8"/>
        <v>1.1627906976744187</v>
      </c>
      <c r="Q23" s="2">
        <f t="shared" si="9"/>
        <v>11.627906976744187</v>
      </c>
    </row>
    <row r="24" spans="1:17" x14ac:dyDescent="0.25">
      <c r="A24">
        <v>0.4</v>
      </c>
      <c r="B24">
        <v>10</v>
      </c>
      <c r="C24">
        <f t="shared" si="0"/>
        <v>9.6</v>
      </c>
      <c r="D24">
        <f t="shared" si="1"/>
        <v>271.26736111111126</v>
      </c>
      <c r="F24">
        <f t="shared" si="2"/>
        <v>23.999999999999996</v>
      </c>
      <c r="G24">
        <f t="shared" si="5"/>
        <v>1.0582336956521738</v>
      </c>
      <c r="I24" s="2">
        <f t="shared" si="3"/>
        <v>80843.099332534926</v>
      </c>
      <c r="J24" s="2">
        <f t="shared" si="6"/>
        <v>737.27999999999963</v>
      </c>
      <c r="K24">
        <f t="shared" si="7"/>
        <v>73.727999999999952</v>
      </c>
      <c r="M24">
        <v>5</v>
      </c>
      <c r="N24">
        <v>50</v>
      </c>
      <c r="O24">
        <f t="shared" si="4"/>
        <v>4.8</v>
      </c>
      <c r="P24" s="2">
        <f t="shared" si="8"/>
        <v>1.0416666666666667</v>
      </c>
      <c r="Q24" s="2">
        <f t="shared" si="9"/>
        <v>10.416666666666668</v>
      </c>
    </row>
    <row r="25" spans="1:17" x14ac:dyDescent="0.25">
      <c r="A25">
        <v>0.5</v>
      </c>
      <c r="B25">
        <v>3</v>
      </c>
      <c r="C25">
        <f t="shared" si="0"/>
        <v>2.5</v>
      </c>
      <c r="D25">
        <f t="shared" si="1"/>
        <v>37499.999999999993</v>
      </c>
      <c r="F25">
        <f t="shared" si="2"/>
        <v>5</v>
      </c>
      <c r="G25">
        <f t="shared" si="5"/>
        <v>1.3105</v>
      </c>
      <c r="I25" s="2">
        <f t="shared" si="3"/>
        <v>13348.643387003447</v>
      </c>
      <c r="J25" s="2">
        <f t="shared" si="6"/>
        <v>5.3333333333333339</v>
      </c>
      <c r="K25">
        <f t="shared" si="7"/>
        <v>0.53333333333333344</v>
      </c>
      <c r="M25">
        <v>5</v>
      </c>
      <c r="N25">
        <v>50</v>
      </c>
      <c r="O25">
        <f t="shared" si="4"/>
        <v>1.25</v>
      </c>
      <c r="P25" s="2">
        <f t="shared" si="8"/>
        <v>4</v>
      </c>
      <c r="Q25" s="2">
        <f t="shared" si="9"/>
        <v>40</v>
      </c>
    </row>
    <row r="26" spans="1:17" x14ac:dyDescent="0.25">
      <c r="A26">
        <v>0.5</v>
      </c>
      <c r="B26">
        <v>4</v>
      </c>
      <c r="C26">
        <f t="shared" si="0"/>
        <v>3.5</v>
      </c>
      <c r="D26">
        <f t="shared" si="1"/>
        <v>13666.18075801749</v>
      </c>
      <c r="F26">
        <f t="shared" si="2"/>
        <v>7</v>
      </c>
      <c r="G26">
        <f t="shared" si="5"/>
        <v>1.2128571428571429</v>
      </c>
      <c r="I26" s="2">
        <f t="shared" si="3"/>
        <v>17295.685975682452</v>
      </c>
      <c r="J26" s="2">
        <f t="shared" si="6"/>
        <v>14.63466666666667</v>
      </c>
      <c r="K26">
        <f t="shared" si="7"/>
        <v>1.4634666666666669</v>
      </c>
      <c r="M26">
        <v>5</v>
      </c>
      <c r="N26">
        <v>50</v>
      </c>
      <c r="O26">
        <f t="shared" si="4"/>
        <v>1.75</v>
      </c>
      <c r="P26" s="2">
        <f t="shared" si="8"/>
        <v>2.8571428571428572</v>
      </c>
      <c r="Q26" s="2">
        <f t="shared" si="9"/>
        <v>28.571428571428573</v>
      </c>
    </row>
    <row r="27" spans="1:17" x14ac:dyDescent="0.25">
      <c r="A27">
        <v>0.5</v>
      </c>
      <c r="B27">
        <v>5</v>
      </c>
      <c r="C27">
        <f t="shared" si="0"/>
        <v>4.5</v>
      </c>
      <c r="D27">
        <f t="shared" si="1"/>
        <v>6430.041152263374</v>
      </c>
      <c r="F27">
        <f t="shared" si="2"/>
        <v>9</v>
      </c>
      <c r="G27">
        <f t="shared" si="5"/>
        <v>1.1620833333333334</v>
      </c>
      <c r="I27" s="2">
        <f t="shared" si="3"/>
        <v>21306.390541598212</v>
      </c>
      <c r="J27" s="2">
        <f t="shared" si="6"/>
        <v>31.104000000000003</v>
      </c>
      <c r="K27">
        <f t="shared" si="7"/>
        <v>3.1104000000000003</v>
      </c>
      <c r="M27">
        <v>5</v>
      </c>
      <c r="N27">
        <v>50</v>
      </c>
      <c r="O27">
        <f t="shared" si="4"/>
        <v>2.25</v>
      </c>
      <c r="P27" s="2">
        <f t="shared" si="8"/>
        <v>2.2222222222222223</v>
      </c>
      <c r="Q27" s="2">
        <f t="shared" si="9"/>
        <v>22.222222222222221</v>
      </c>
    </row>
    <row r="28" spans="1:17" x14ac:dyDescent="0.25">
      <c r="A28">
        <v>0.5</v>
      </c>
      <c r="B28">
        <v>6</v>
      </c>
      <c r="C28">
        <f t="shared" si="0"/>
        <v>5.5</v>
      </c>
      <c r="D28">
        <f t="shared" si="1"/>
        <v>3521.7881292261454</v>
      </c>
      <c r="F28">
        <f t="shared" si="2"/>
        <v>11</v>
      </c>
      <c r="G28">
        <f t="shared" si="5"/>
        <v>1.1309090909090909</v>
      </c>
      <c r="I28" s="2">
        <f t="shared" si="3"/>
        <v>25342.559898408679</v>
      </c>
      <c r="J28" s="2">
        <f t="shared" si="6"/>
        <v>56.789333333333339</v>
      </c>
      <c r="K28">
        <f t="shared" si="7"/>
        <v>5.6789333333333341</v>
      </c>
      <c r="M28">
        <v>5</v>
      </c>
      <c r="N28">
        <v>50</v>
      </c>
      <c r="O28">
        <f t="shared" si="4"/>
        <v>2.75</v>
      </c>
      <c r="P28" s="2">
        <f t="shared" si="8"/>
        <v>1.8181818181818181</v>
      </c>
      <c r="Q28" s="2">
        <f t="shared" si="9"/>
        <v>18.181818181818183</v>
      </c>
    </row>
    <row r="29" spans="1:17" x14ac:dyDescent="0.25">
      <c r="A29">
        <v>0.5</v>
      </c>
      <c r="B29">
        <v>7</v>
      </c>
      <c r="C29">
        <f t="shared" si="0"/>
        <v>6.5</v>
      </c>
      <c r="D29">
        <f t="shared" si="1"/>
        <v>2133.5912608101953</v>
      </c>
      <c r="F29">
        <f t="shared" si="2"/>
        <v>13</v>
      </c>
      <c r="G29">
        <f t="shared" si="5"/>
        <v>1.1098076923076923</v>
      </c>
      <c r="I29" s="2">
        <f t="shared" si="3"/>
        <v>29391.461650666501</v>
      </c>
      <c r="J29" s="2">
        <f t="shared" si="6"/>
        <v>93.738666666666674</v>
      </c>
      <c r="K29">
        <f t="shared" si="7"/>
        <v>9.3738666666666663</v>
      </c>
      <c r="M29">
        <v>5</v>
      </c>
      <c r="N29">
        <v>50</v>
      </c>
      <c r="O29">
        <f t="shared" si="4"/>
        <v>3.25</v>
      </c>
      <c r="P29" s="2">
        <f t="shared" si="8"/>
        <v>1.5384615384615385</v>
      </c>
      <c r="Q29" s="2">
        <f t="shared" si="9"/>
        <v>15.384615384615385</v>
      </c>
    </row>
    <row r="30" spans="1:17" x14ac:dyDescent="0.25">
      <c r="A30">
        <v>0.5</v>
      </c>
      <c r="B30">
        <v>8</v>
      </c>
      <c r="C30">
        <f t="shared" si="0"/>
        <v>7.5</v>
      </c>
      <c r="D30">
        <f t="shared" si="1"/>
        <v>1388.8888888888887</v>
      </c>
      <c r="F30">
        <f t="shared" si="2"/>
        <v>15</v>
      </c>
      <c r="G30">
        <f t="shared" si="5"/>
        <v>1.0945714285714285</v>
      </c>
      <c r="I30" s="2">
        <f t="shared" si="3"/>
        <v>33447.639057465662</v>
      </c>
      <c r="J30" s="2">
        <f t="shared" si="6"/>
        <v>144.00000000000003</v>
      </c>
      <c r="K30">
        <f t="shared" si="7"/>
        <v>14.400000000000004</v>
      </c>
      <c r="M30">
        <v>5</v>
      </c>
      <c r="N30">
        <v>50</v>
      </c>
      <c r="O30">
        <f t="shared" si="4"/>
        <v>3.75</v>
      </c>
      <c r="P30" s="2">
        <f t="shared" si="8"/>
        <v>1.3333333333333333</v>
      </c>
      <c r="Q30" s="2">
        <f t="shared" si="9"/>
        <v>13.333333333333334</v>
      </c>
    </row>
    <row r="31" spans="1:17" x14ac:dyDescent="0.25">
      <c r="A31">
        <v>0.5</v>
      </c>
      <c r="B31">
        <v>9</v>
      </c>
      <c r="C31">
        <f t="shared" si="0"/>
        <v>8.5</v>
      </c>
      <c r="D31">
        <f t="shared" si="1"/>
        <v>954.10136372888246</v>
      </c>
      <c r="F31">
        <f t="shared" si="2"/>
        <v>17</v>
      </c>
      <c r="G31">
        <f t="shared" si="5"/>
        <v>1.0830514705882353</v>
      </c>
      <c r="I31" s="2">
        <f t="shared" si="3"/>
        <v>37508.363748353157</v>
      </c>
      <c r="J31" s="2">
        <f t="shared" si="6"/>
        <v>209.62133333333335</v>
      </c>
      <c r="K31">
        <f t="shared" si="7"/>
        <v>20.962133333333334</v>
      </c>
      <c r="M31">
        <v>5</v>
      </c>
      <c r="N31">
        <v>50</v>
      </c>
      <c r="O31">
        <f t="shared" si="4"/>
        <v>4.25</v>
      </c>
      <c r="P31" s="2">
        <f t="shared" si="8"/>
        <v>1.1764705882352942</v>
      </c>
      <c r="Q31" s="2">
        <f t="shared" si="9"/>
        <v>11.764705882352942</v>
      </c>
    </row>
    <row r="32" spans="1:17" x14ac:dyDescent="0.25">
      <c r="A32">
        <v>0.5</v>
      </c>
      <c r="B32">
        <v>10</v>
      </c>
      <c r="C32">
        <f t="shared" si="0"/>
        <v>9.5</v>
      </c>
      <c r="D32">
        <f t="shared" si="1"/>
        <v>683.40866015454139</v>
      </c>
      <c r="F32">
        <f t="shared" si="2"/>
        <v>19</v>
      </c>
      <c r="G32">
        <f t="shared" si="5"/>
        <v>1.0740350877192983</v>
      </c>
      <c r="I32" s="2">
        <f t="shared" si="3"/>
        <v>41572.119961966222</v>
      </c>
      <c r="J32" s="2">
        <f t="shared" si="6"/>
        <v>292.65066666666672</v>
      </c>
      <c r="K32">
        <f t="shared" si="7"/>
        <v>29.265066666666673</v>
      </c>
      <c r="M32">
        <v>5</v>
      </c>
      <c r="N32">
        <v>50</v>
      </c>
      <c r="O32">
        <f t="shared" si="4"/>
        <v>4.75</v>
      </c>
      <c r="P32" s="2">
        <f t="shared" si="8"/>
        <v>1.0526315789473684</v>
      </c>
      <c r="Q32" s="2">
        <f t="shared" si="9"/>
        <v>10.526315789473685</v>
      </c>
    </row>
    <row r="33" spans="1:17" x14ac:dyDescent="0.25">
      <c r="A33">
        <v>0.6</v>
      </c>
      <c r="B33">
        <v>3</v>
      </c>
      <c r="C33">
        <f t="shared" si="0"/>
        <v>2.4</v>
      </c>
      <c r="D33">
        <f t="shared" si="1"/>
        <v>87890.625</v>
      </c>
      <c r="F33">
        <f t="shared" si="2"/>
        <v>4</v>
      </c>
      <c r="G33">
        <f t="shared" si="5"/>
        <v>1.4037500000000001</v>
      </c>
      <c r="I33" s="2">
        <f t="shared" si="3"/>
        <v>7943.6000485421546</v>
      </c>
      <c r="J33" s="2">
        <f t="shared" si="6"/>
        <v>2.2755555555555556</v>
      </c>
      <c r="K33">
        <f t="shared" si="7"/>
        <v>0.22755555555555554</v>
      </c>
      <c r="M33">
        <v>5</v>
      </c>
      <c r="N33">
        <v>50</v>
      </c>
      <c r="O33">
        <f t="shared" si="4"/>
        <v>1.2</v>
      </c>
      <c r="P33" s="2">
        <f t="shared" si="8"/>
        <v>4.166666666666667</v>
      </c>
      <c r="Q33" s="2">
        <f t="shared" si="9"/>
        <v>41.666666666666671</v>
      </c>
    </row>
    <row r="34" spans="1:17" x14ac:dyDescent="0.25">
      <c r="A34">
        <v>0.6</v>
      </c>
      <c r="B34">
        <v>4</v>
      </c>
      <c r="C34">
        <f t="shared" si="0"/>
        <v>3.4</v>
      </c>
      <c r="D34">
        <f t="shared" si="1"/>
        <v>30912.884184815794</v>
      </c>
      <c r="F34">
        <f t="shared" si="2"/>
        <v>5.666666666666667</v>
      </c>
      <c r="G34">
        <f t="shared" si="5"/>
        <v>1.2692436974789918</v>
      </c>
      <c r="I34" s="2">
        <f t="shared" si="3"/>
        <v>10175.137610412645</v>
      </c>
      <c r="J34" s="2">
        <f t="shared" si="6"/>
        <v>6.4697942386831278</v>
      </c>
      <c r="K34">
        <f t="shared" si="7"/>
        <v>0.64697942386831275</v>
      </c>
      <c r="M34">
        <v>5</v>
      </c>
      <c r="N34">
        <v>50</v>
      </c>
      <c r="O34">
        <f t="shared" si="4"/>
        <v>1.7</v>
      </c>
      <c r="P34" s="2">
        <f t="shared" si="8"/>
        <v>2.9411764705882355</v>
      </c>
      <c r="Q34" s="2">
        <f t="shared" si="9"/>
        <v>29.411764705882355</v>
      </c>
    </row>
    <row r="35" spans="1:17" x14ac:dyDescent="0.25">
      <c r="A35">
        <v>0.6</v>
      </c>
      <c r="B35">
        <v>5</v>
      </c>
      <c r="C35">
        <f t="shared" si="0"/>
        <v>4.4000000000000004</v>
      </c>
      <c r="D35">
        <f t="shared" si="1"/>
        <v>14263.241923365884</v>
      </c>
      <c r="F35">
        <f t="shared" si="2"/>
        <v>7.3333333333333339</v>
      </c>
      <c r="G35">
        <f t="shared" si="5"/>
        <v>1.2022846889952152</v>
      </c>
      <c r="I35" s="2">
        <f t="shared" si="3"/>
        <v>12473.155933808572</v>
      </c>
      <c r="J35" s="2">
        <f t="shared" si="6"/>
        <v>14.02205761316873</v>
      </c>
      <c r="K35">
        <f t="shared" si="7"/>
        <v>1.4022057613168732</v>
      </c>
      <c r="M35">
        <v>5</v>
      </c>
      <c r="N35">
        <v>50</v>
      </c>
      <c r="O35">
        <f t="shared" si="4"/>
        <v>2.2000000000000002</v>
      </c>
      <c r="P35" s="2">
        <f t="shared" si="8"/>
        <v>2.2727272727272725</v>
      </c>
      <c r="Q35" s="2">
        <f t="shared" si="9"/>
        <v>22.727272727272727</v>
      </c>
    </row>
    <row r="36" spans="1:17" x14ac:dyDescent="0.25">
      <c r="A36">
        <v>0.6</v>
      </c>
      <c r="B36">
        <v>6</v>
      </c>
      <c r="C36">
        <f t="shared" si="0"/>
        <v>5.4</v>
      </c>
      <c r="D36">
        <f t="shared" si="1"/>
        <v>7716.0493827160471</v>
      </c>
      <c r="F36">
        <f t="shared" si="2"/>
        <v>9.0000000000000018</v>
      </c>
      <c r="G36">
        <f t="shared" si="5"/>
        <v>1.1620833333333334</v>
      </c>
      <c r="I36" s="2">
        <f t="shared" si="3"/>
        <v>14796.104542776537</v>
      </c>
      <c r="J36" s="2">
        <f t="shared" si="6"/>
        <v>25.920000000000009</v>
      </c>
      <c r="K36">
        <f t="shared" si="7"/>
        <v>2.592000000000001</v>
      </c>
      <c r="M36">
        <v>5</v>
      </c>
      <c r="N36">
        <v>50</v>
      </c>
      <c r="O36">
        <f t="shared" si="4"/>
        <v>2.7</v>
      </c>
      <c r="P36" s="2">
        <f t="shared" si="8"/>
        <v>1.8518518518518516</v>
      </c>
      <c r="Q36" s="2">
        <f t="shared" si="9"/>
        <v>18.518518518518519</v>
      </c>
    </row>
    <row r="37" spans="1:17" x14ac:dyDescent="0.25">
      <c r="A37">
        <v>0.6</v>
      </c>
      <c r="B37">
        <v>7</v>
      </c>
      <c r="C37">
        <f t="shared" si="0"/>
        <v>6.4</v>
      </c>
      <c r="D37">
        <f t="shared" si="1"/>
        <v>4634.8571777343732</v>
      </c>
      <c r="F37">
        <f t="shared" si="2"/>
        <v>10.666666666666668</v>
      </c>
      <c r="G37">
        <f t="shared" si="5"/>
        <v>1.1352424568965518</v>
      </c>
      <c r="I37" s="2">
        <f t="shared" si="3"/>
        <v>17131.08846202066</v>
      </c>
      <c r="J37" s="2">
        <f t="shared" si="6"/>
        <v>43.151275720164627</v>
      </c>
      <c r="K37">
        <f t="shared" si="7"/>
        <v>4.315127572016463</v>
      </c>
      <c r="M37">
        <v>5</v>
      </c>
      <c r="N37">
        <v>50</v>
      </c>
      <c r="O37">
        <f t="shared" si="4"/>
        <v>3.2</v>
      </c>
      <c r="P37" s="2">
        <f t="shared" si="8"/>
        <v>1.5625</v>
      </c>
      <c r="Q37" s="2">
        <f t="shared" si="9"/>
        <v>15.625</v>
      </c>
    </row>
    <row r="38" spans="1:17" x14ac:dyDescent="0.25">
      <c r="A38">
        <v>0.6</v>
      </c>
      <c r="B38">
        <v>8</v>
      </c>
      <c r="C38">
        <f t="shared" si="0"/>
        <v>7.4</v>
      </c>
      <c r="D38">
        <f t="shared" si="1"/>
        <v>2998.3416579472087</v>
      </c>
      <c r="F38">
        <f t="shared" si="2"/>
        <v>12.333333333333334</v>
      </c>
      <c r="G38">
        <f t="shared" si="5"/>
        <v>1.1160413354531002</v>
      </c>
      <c r="I38" s="2">
        <f t="shared" si="3"/>
        <v>19472.797995830872</v>
      </c>
      <c r="J38" s="2">
        <f t="shared" si="6"/>
        <v>66.703539094650225</v>
      </c>
      <c r="K38">
        <f t="shared" si="7"/>
        <v>6.6703539094650228</v>
      </c>
      <c r="M38">
        <v>5</v>
      </c>
      <c r="N38">
        <v>50</v>
      </c>
      <c r="O38">
        <f t="shared" si="4"/>
        <v>3.7</v>
      </c>
      <c r="P38" s="2">
        <f t="shared" si="8"/>
        <v>1.3513513513513513</v>
      </c>
      <c r="Q38" s="2">
        <f t="shared" si="9"/>
        <v>13.513513513513512</v>
      </c>
    </row>
    <row r="39" spans="1:17" x14ac:dyDescent="0.25">
      <c r="A39">
        <v>0.6</v>
      </c>
      <c r="B39">
        <v>9</v>
      </c>
      <c r="C39">
        <f t="shared" si="0"/>
        <v>8.4</v>
      </c>
      <c r="D39">
        <f t="shared" si="1"/>
        <v>2049.9271137026235</v>
      </c>
      <c r="F39">
        <f t="shared" si="2"/>
        <v>14.000000000000002</v>
      </c>
      <c r="G39">
        <f t="shared" si="5"/>
        <v>1.101620879120879</v>
      </c>
      <c r="I39" s="2">
        <f t="shared" si="3"/>
        <v>21818.646369374055</v>
      </c>
      <c r="J39" s="2">
        <f t="shared" si="6"/>
        <v>97.564444444444462</v>
      </c>
      <c r="K39">
        <f t="shared" si="7"/>
        <v>9.7564444444444458</v>
      </c>
      <c r="M39">
        <v>5</v>
      </c>
      <c r="N39">
        <v>50</v>
      </c>
      <c r="O39">
        <f t="shared" si="4"/>
        <v>4.2</v>
      </c>
      <c r="P39" s="2">
        <f t="shared" si="8"/>
        <v>1.1904761904761905</v>
      </c>
      <c r="Q39" s="2">
        <f t="shared" si="9"/>
        <v>11.904761904761905</v>
      </c>
    </row>
    <row r="40" spans="1:17" x14ac:dyDescent="0.25">
      <c r="A40">
        <v>0.6</v>
      </c>
      <c r="B40">
        <v>10</v>
      </c>
      <c r="C40">
        <f t="shared" si="0"/>
        <v>9.4</v>
      </c>
      <c r="D40">
        <f t="shared" si="1"/>
        <v>1462.8261560540529</v>
      </c>
      <c r="F40">
        <f t="shared" si="2"/>
        <v>15.666666666666668</v>
      </c>
      <c r="G40">
        <f t="shared" si="5"/>
        <v>1.0903916827852997</v>
      </c>
      <c r="I40" s="2">
        <f t="shared" si="3"/>
        <v>24167.222614559429</v>
      </c>
      <c r="J40" s="2">
        <f t="shared" si="6"/>
        <v>136.72164609053502</v>
      </c>
      <c r="K40">
        <f t="shared" si="7"/>
        <v>13.672164609053501</v>
      </c>
      <c r="M40">
        <v>5</v>
      </c>
      <c r="N40">
        <v>50</v>
      </c>
      <c r="O40">
        <f t="shared" si="4"/>
        <v>4.7</v>
      </c>
      <c r="P40" s="2">
        <f t="shared" si="8"/>
        <v>1.0638297872340425</v>
      </c>
      <c r="Q40" s="2">
        <f t="shared" si="9"/>
        <v>10.638297872340425</v>
      </c>
    </row>
    <row r="41" spans="1:17" x14ac:dyDescent="0.25">
      <c r="A41">
        <v>0.6</v>
      </c>
      <c r="B41">
        <v>11</v>
      </c>
      <c r="C41">
        <f t="shared" si="0"/>
        <v>10.4</v>
      </c>
      <c r="D41">
        <f t="shared" si="1"/>
        <v>1080.1305757851612</v>
      </c>
      <c r="F41">
        <f t="shared" si="2"/>
        <v>17.333333333333336</v>
      </c>
      <c r="G41">
        <f t="shared" si="5"/>
        <v>1.081399136577708</v>
      </c>
      <c r="I41" s="2">
        <f t="shared" si="3"/>
        <v>26517.691668639389</v>
      </c>
      <c r="J41" s="2">
        <f t="shared" si="6"/>
        <v>185.16279835390952</v>
      </c>
      <c r="K41">
        <f t="shared" si="7"/>
        <v>18.516279835390954</v>
      </c>
      <c r="M41">
        <v>5</v>
      </c>
      <c r="N41">
        <v>50</v>
      </c>
      <c r="O41">
        <f t="shared" si="4"/>
        <v>5.2</v>
      </c>
      <c r="P41" s="2">
        <f t="shared" si="8"/>
        <v>0.96153846153846145</v>
      </c>
      <c r="Q41" s="2">
        <f t="shared" si="9"/>
        <v>9.615384615384615</v>
      </c>
    </row>
    <row r="42" spans="1:17" x14ac:dyDescent="0.25">
      <c r="A42">
        <v>0.6</v>
      </c>
      <c r="B42">
        <v>12</v>
      </c>
      <c r="C42">
        <f t="shared" si="0"/>
        <v>11.4</v>
      </c>
      <c r="D42">
        <f t="shared" si="1"/>
        <v>820.09039218544956</v>
      </c>
      <c r="F42">
        <f t="shared" si="2"/>
        <v>19</v>
      </c>
      <c r="G42">
        <f t="shared" si="5"/>
        <v>1.0740350877192983</v>
      </c>
      <c r="I42" s="2">
        <f t="shared" si="3"/>
        <v>28869.527751365433</v>
      </c>
      <c r="J42" s="2">
        <f t="shared" si="6"/>
        <v>243.87555555555562</v>
      </c>
      <c r="K42">
        <f t="shared" si="7"/>
        <v>24.387555555555561</v>
      </c>
      <c r="M42">
        <v>5</v>
      </c>
      <c r="N42">
        <v>50</v>
      </c>
      <c r="O42">
        <f t="shared" si="4"/>
        <v>5.7</v>
      </c>
      <c r="P42" s="2">
        <f t="shared" si="8"/>
        <v>0.8771929824561403</v>
      </c>
      <c r="Q42" s="2">
        <f t="shared" si="9"/>
        <v>8.7719298245614024</v>
      </c>
    </row>
    <row r="43" spans="1:17" x14ac:dyDescent="0.25">
      <c r="A43">
        <v>0.7</v>
      </c>
      <c r="B43">
        <v>4</v>
      </c>
      <c r="C43">
        <f t="shared" si="0"/>
        <v>3.3</v>
      </c>
      <c r="D43">
        <f t="shared" si="1"/>
        <v>62635.654061273883</v>
      </c>
      <c r="F43">
        <f t="shared" si="2"/>
        <v>4.7142857142857144</v>
      </c>
      <c r="G43">
        <f t="shared" si="5"/>
        <v>1.3323776223776223</v>
      </c>
      <c r="I43" s="2">
        <f t="shared" si="3"/>
        <v>6528.5578952695378</v>
      </c>
      <c r="J43" s="2">
        <f t="shared" si="6"/>
        <v>3.1930695543523537</v>
      </c>
      <c r="K43">
        <f t="shared" si="7"/>
        <v>0.31930695543523535</v>
      </c>
      <c r="M43">
        <v>5</v>
      </c>
      <c r="N43">
        <v>50</v>
      </c>
      <c r="O43">
        <f t="shared" si="4"/>
        <v>1.65</v>
      </c>
      <c r="P43" s="2">
        <f t="shared" si="8"/>
        <v>3.0303030303030303</v>
      </c>
      <c r="Q43" s="2">
        <f t="shared" si="9"/>
        <v>30.303030303030305</v>
      </c>
    </row>
    <row r="44" spans="1:17" x14ac:dyDescent="0.25">
      <c r="A44">
        <v>0.7</v>
      </c>
      <c r="B44">
        <v>5</v>
      </c>
      <c r="C44">
        <f t="shared" si="0"/>
        <v>4.3</v>
      </c>
      <c r="D44">
        <f t="shared" si="1"/>
        <v>28311.186436414398</v>
      </c>
      <c r="F44">
        <f t="shared" si="2"/>
        <v>6.1428571428571432</v>
      </c>
      <c r="G44">
        <f t="shared" si="5"/>
        <v>1.2459496124031006</v>
      </c>
      <c r="I44" s="2">
        <f t="shared" si="3"/>
        <v>7955.0868387335604</v>
      </c>
      <c r="J44" s="2">
        <f t="shared" si="6"/>
        <v>7.0643454116340427</v>
      </c>
      <c r="K44">
        <f t="shared" si="7"/>
        <v>0.70643454116340421</v>
      </c>
      <c r="M44">
        <v>5</v>
      </c>
      <c r="N44">
        <v>50</v>
      </c>
      <c r="O44">
        <f t="shared" si="4"/>
        <v>2.15</v>
      </c>
      <c r="P44" s="2">
        <f t="shared" si="8"/>
        <v>2.3255813953488373</v>
      </c>
      <c r="Q44" s="2">
        <f t="shared" si="9"/>
        <v>23.255813953488374</v>
      </c>
    </row>
    <row r="45" spans="1:17" x14ac:dyDescent="0.25">
      <c r="A45">
        <v>0.7</v>
      </c>
      <c r="B45">
        <v>6</v>
      </c>
      <c r="C45">
        <f t="shared" si="0"/>
        <v>5.3</v>
      </c>
      <c r="D45">
        <f t="shared" si="1"/>
        <v>15119.444239204173</v>
      </c>
      <c r="F45">
        <f t="shared" si="2"/>
        <v>7.5714285714285721</v>
      </c>
      <c r="G45">
        <f t="shared" si="5"/>
        <v>1.1953568498769482</v>
      </c>
      <c r="I45" s="2">
        <f t="shared" si="3"/>
        <v>9406.9629621771837</v>
      </c>
      <c r="J45" s="2">
        <f t="shared" si="6"/>
        <v>13.227999444675831</v>
      </c>
      <c r="K45">
        <f t="shared" si="7"/>
        <v>1.3227999444675831</v>
      </c>
      <c r="M45">
        <v>5</v>
      </c>
      <c r="N45">
        <v>50</v>
      </c>
      <c r="O45">
        <f t="shared" si="4"/>
        <v>2.65</v>
      </c>
      <c r="P45" s="2">
        <f t="shared" si="8"/>
        <v>1.8867924528301887</v>
      </c>
      <c r="Q45" s="2">
        <f t="shared" si="9"/>
        <v>18.867924528301888</v>
      </c>
    </row>
    <row r="46" spans="1:17" x14ac:dyDescent="0.25">
      <c r="A46">
        <v>0.7</v>
      </c>
      <c r="B46">
        <v>7</v>
      </c>
      <c r="C46">
        <f t="shared" si="0"/>
        <v>6.3</v>
      </c>
      <c r="D46">
        <f t="shared" si="1"/>
        <v>9002.057613168723</v>
      </c>
      <c r="F46">
        <f t="shared" si="2"/>
        <v>9</v>
      </c>
      <c r="G46">
        <f t="shared" si="5"/>
        <v>1.1620833333333334</v>
      </c>
      <c r="I46" s="2">
        <f t="shared" si="3"/>
        <v>10870.607419182765</v>
      </c>
      <c r="J46" s="2">
        <f t="shared" si="6"/>
        <v>22.217142857142861</v>
      </c>
      <c r="K46">
        <f t="shared" si="7"/>
        <v>2.2217142857142864</v>
      </c>
      <c r="M46">
        <v>5</v>
      </c>
      <c r="N46">
        <v>50</v>
      </c>
      <c r="O46">
        <f t="shared" si="4"/>
        <v>3.15</v>
      </c>
      <c r="P46" s="2">
        <f t="shared" si="8"/>
        <v>1.5873015873015874</v>
      </c>
      <c r="Q46" s="2">
        <f t="shared" si="9"/>
        <v>15.873015873015873</v>
      </c>
    </row>
    <row r="47" spans="1:17" x14ac:dyDescent="0.25">
      <c r="A47">
        <v>0.7</v>
      </c>
      <c r="B47">
        <v>8</v>
      </c>
      <c r="C47">
        <f t="shared" si="0"/>
        <v>7.3</v>
      </c>
      <c r="D47">
        <f t="shared" si="1"/>
        <v>5786.21885418889</v>
      </c>
      <c r="F47">
        <f t="shared" si="2"/>
        <v>10.428571428571429</v>
      </c>
      <c r="G47">
        <f t="shared" si="5"/>
        <v>1.1385180572851805</v>
      </c>
      <c r="I47" s="2">
        <f t="shared" si="3"/>
        <v>12340.670967222131</v>
      </c>
      <c r="J47" s="2">
        <f t="shared" si="6"/>
        <v>34.564886852700276</v>
      </c>
      <c r="K47">
        <f t="shared" si="7"/>
        <v>3.4564886852700276</v>
      </c>
      <c r="M47">
        <v>5</v>
      </c>
      <c r="N47">
        <v>50</v>
      </c>
      <c r="O47">
        <f t="shared" si="4"/>
        <v>3.65</v>
      </c>
      <c r="P47" s="2">
        <f t="shared" si="8"/>
        <v>1.3698630136986301</v>
      </c>
      <c r="Q47" s="2">
        <f t="shared" si="9"/>
        <v>13.698630136986301</v>
      </c>
    </row>
    <row r="48" spans="1:17" x14ac:dyDescent="0.25">
      <c r="A48">
        <v>0.7</v>
      </c>
      <c r="B48">
        <v>9</v>
      </c>
      <c r="C48">
        <f t="shared" si="0"/>
        <v>8.3000000000000007</v>
      </c>
      <c r="D48">
        <f t="shared" si="1"/>
        <v>3936.6713478970296</v>
      </c>
      <c r="F48">
        <f t="shared" si="2"/>
        <v>11.857142857142859</v>
      </c>
      <c r="G48">
        <f t="shared" si="5"/>
        <v>1.1209464172479391</v>
      </c>
      <c r="I48" s="2">
        <f t="shared" si="3"/>
        <v>13814.619754571439</v>
      </c>
      <c r="J48" s="2">
        <f t="shared" si="6"/>
        <v>50.804342635013221</v>
      </c>
      <c r="K48">
        <f t="shared" si="7"/>
        <v>5.0804342635013215</v>
      </c>
      <c r="M48">
        <v>5</v>
      </c>
      <c r="N48">
        <v>50</v>
      </c>
      <c r="O48">
        <f t="shared" si="4"/>
        <v>4.1500000000000004</v>
      </c>
      <c r="P48" s="2">
        <f t="shared" si="8"/>
        <v>1.2048192771084336</v>
      </c>
      <c r="Q48" s="2">
        <f t="shared" si="9"/>
        <v>12.048192771084336</v>
      </c>
    </row>
    <row r="49" spans="1:17" x14ac:dyDescent="0.25">
      <c r="A49">
        <v>0.7</v>
      </c>
      <c r="B49">
        <v>10</v>
      </c>
      <c r="C49">
        <f t="shared" si="0"/>
        <v>9.3000000000000007</v>
      </c>
      <c r="D49">
        <f t="shared" si="1"/>
        <v>2798.4309205986879</v>
      </c>
      <c r="F49">
        <f t="shared" si="2"/>
        <v>13.285714285714288</v>
      </c>
      <c r="G49">
        <f t="shared" si="5"/>
        <v>1.1073368342085521</v>
      </c>
      <c r="I49" s="2">
        <f t="shared" si="3"/>
        <v>15291.098465192317</v>
      </c>
      <c r="J49" s="2">
        <f t="shared" si="6"/>
        <v>71.468621407746809</v>
      </c>
      <c r="K49">
        <f t="shared" si="7"/>
        <v>7.1468621407746813</v>
      </c>
      <c r="M49">
        <v>5</v>
      </c>
      <c r="N49">
        <v>50</v>
      </c>
      <c r="O49">
        <f t="shared" si="4"/>
        <v>4.6500000000000004</v>
      </c>
      <c r="P49" s="2">
        <f t="shared" si="8"/>
        <v>1.075268817204301</v>
      </c>
      <c r="Q49" s="2">
        <f t="shared" si="9"/>
        <v>10.75268817204301</v>
      </c>
    </row>
    <row r="50" spans="1:17" x14ac:dyDescent="0.25">
      <c r="A50">
        <v>0.7</v>
      </c>
      <c r="B50">
        <v>11</v>
      </c>
      <c r="C50">
        <f t="shared" si="0"/>
        <v>10.3</v>
      </c>
      <c r="D50">
        <f t="shared" si="1"/>
        <v>2059.9266788502514</v>
      </c>
      <c r="F50">
        <f t="shared" si="2"/>
        <v>14.714285714285717</v>
      </c>
      <c r="G50">
        <f t="shared" si="5"/>
        <v>1.0964836165048544</v>
      </c>
      <c r="I50" s="2">
        <f t="shared" si="3"/>
        <v>16769.316498062413</v>
      </c>
      <c r="J50" s="2">
        <f t="shared" si="6"/>
        <v>97.090834374566214</v>
      </c>
      <c r="K50">
        <f t="shared" si="7"/>
        <v>9.7090834374566217</v>
      </c>
      <c r="M50">
        <v>5</v>
      </c>
      <c r="N50">
        <v>50</v>
      </c>
      <c r="O50">
        <f t="shared" si="4"/>
        <v>5.15</v>
      </c>
      <c r="P50" s="2">
        <f t="shared" si="8"/>
        <v>0.97087378640776689</v>
      </c>
      <c r="Q50" s="2">
        <f t="shared" si="9"/>
        <v>9.7087378640776691</v>
      </c>
    </row>
    <row r="51" spans="1:17" x14ac:dyDescent="0.25">
      <c r="A51">
        <v>0.7</v>
      </c>
      <c r="B51">
        <v>12</v>
      </c>
      <c r="C51">
        <f t="shared" si="0"/>
        <v>11.3</v>
      </c>
      <c r="D51">
        <f t="shared" si="1"/>
        <v>1560.0125996519496</v>
      </c>
      <c r="F51">
        <f t="shared" si="2"/>
        <v>16.142857142857146</v>
      </c>
      <c r="G51">
        <f t="shared" si="5"/>
        <v>1.0876256470195358</v>
      </c>
      <c r="I51" s="2">
        <f t="shared" si="3"/>
        <v>18248.78159216779</v>
      </c>
      <c r="J51" s="2">
        <f t="shared" si="6"/>
        <v>128.20409273913651</v>
      </c>
      <c r="K51">
        <f t="shared" si="7"/>
        <v>12.820409273913651</v>
      </c>
      <c r="M51">
        <v>5</v>
      </c>
      <c r="N51">
        <v>50</v>
      </c>
      <c r="O51">
        <f t="shared" si="4"/>
        <v>5.65</v>
      </c>
      <c r="P51" s="2">
        <f t="shared" si="8"/>
        <v>0.88495575221238931</v>
      </c>
      <c r="Q51" s="2">
        <f t="shared" si="9"/>
        <v>8.8495575221238933</v>
      </c>
    </row>
    <row r="52" spans="1:17" x14ac:dyDescent="0.25">
      <c r="A52">
        <v>0.8</v>
      </c>
      <c r="B52">
        <v>5</v>
      </c>
      <c r="C52">
        <f t="shared" si="0"/>
        <v>4.2</v>
      </c>
      <c r="D52">
        <f t="shared" si="1"/>
        <v>51830.255911888584</v>
      </c>
      <c r="F52">
        <f t="shared" si="2"/>
        <v>5.25</v>
      </c>
      <c r="G52">
        <f t="shared" si="5"/>
        <v>1.2936134453781514</v>
      </c>
      <c r="I52" s="2">
        <f t="shared" si="3"/>
        <v>5404.4805749043462</v>
      </c>
      <c r="J52" s="2">
        <f t="shared" si="6"/>
        <v>3.8587499999999983</v>
      </c>
      <c r="K52">
        <f t="shared" si="7"/>
        <v>0.38587499999999986</v>
      </c>
      <c r="M52">
        <v>10</v>
      </c>
      <c r="N52">
        <v>50</v>
      </c>
      <c r="O52">
        <f t="shared" si="4"/>
        <v>2.1</v>
      </c>
      <c r="P52" s="2">
        <f t="shared" si="8"/>
        <v>4.7619047619047619</v>
      </c>
      <c r="Q52" s="2">
        <f t="shared" si="9"/>
        <v>23.80952380952381</v>
      </c>
    </row>
    <row r="53" spans="1:17" x14ac:dyDescent="0.25">
      <c r="A53">
        <v>0.8</v>
      </c>
      <c r="B53">
        <v>6</v>
      </c>
      <c r="C53">
        <f t="shared" si="0"/>
        <v>5.2</v>
      </c>
      <c r="D53">
        <f t="shared" si="1"/>
        <v>27309.96813837051</v>
      </c>
      <c r="F53">
        <f t="shared" si="2"/>
        <v>6.5</v>
      </c>
      <c r="G53">
        <f t="shared" si="5"/>
        <v>1.230979020979021</v>
      </c>
      <c r="I53" s="2">
        <f t="shared" si="3"/>
        <v>6367.2828710150761</v>
      </c>
      <c r="J53" s="2">
        <f t="shared" si="6"/>
        <v>7.3233333333333315</v>
      </c>
      <c r="K53">
        <f t="shared" si="7"/>
        <v>0.73233333333333317</v>
      </c>
      <c r="M53">
        <v>10</v>
      </c>
      <c r="N53">
        <v>50</v>
      </c>
      <c r="O53">
        <f t="shared" si="4"/>
        <v>2.6</v>
      </c>
      <c r="P53" s="2">
        <f t="shared" si="8"/>
        <v>3.8461538461538458</v>
      </c>
      <c r="Q53" s="2">
        <f t="shared" si="9"/>
        <v>19.23076923076923</v>
      </c>
    </row>
    <row r="54" spans="1:17" x14ac:dyDescent="0.25">
      <c r="A54">
        <v>0.8</v>
      </c>
      <c r="B54">
        <v>7</v>
      </c>
      <c r="C54">
        <f t="shared" si="0"/>
        <v>6.2</v>
      </c>
      <c r="D54">
        <f t="shared" si="1"/>
        <v>16112.248665704412</v>
      </c>
      <c r="F54">
        <f t="shared" si="2"/>
        <v>7.75</v>
      </c>
      <c r="G54">
        <f t="shared" si="5"/>
        <v>1.1904659498207886</v>
      </c>
      <c r="I54" s="2">
        <f t="shared" si="3"/>
        <v>7341.9059442419593</v>
      </c>
      <c r="J54" s="2">
        <f t="shared" si="6"/>
        <v>12.412916666666662</v>
      </c>
      <c r="K54">
        <f t="shared" si="7"/>
        <v>1.2412916666666662</v>
      </c>
      <c r="M54">
        <v>10</v>
      </c>
      <c r="N54">
        <v>50</v>
      </c>
      <c r="O54">
        <f t="shared" si="4"/>
        <v>3.1</v>
      </c>
      <c r="P54" s="2">
        <f t="shared" si="8"/>
        <v>3.225806451612903</v>
      </c>
      <c r="Q54" s="2">
        <f t="shared" si="9"/>
        <v>16.129032258064516</v>
      </c>
    </row>
    <row r="55" spans="1:17" x14ac:dyDescent="0.25">
      <c r="A55">
        <v>0.8</v>
      </c>
      <c r="B55">
        <v>8</v>
      </c>
      <c r="C55">
        <f t="shared" si="0"/>
        <v>7.2</v>
      </c>
      <c r="D55">
        <f t="shared" si="1"/>
        <v>10288.065843621402</v>
      </c>
      <c r="F55">
        <f t="shared" si="2"/>
        <v>9</v>
      </c>
      <c r="G55">
        <f t="shared" si="5"/>
        <v>1.1620833333333334</v>
      </c>
      <c r="I55" s="2">
        <f t="shared" si="3"/>
        <v>8322.8088053118008</v>
      </c>
      <c r="J55" s="2">
        <f t="shared" si="6"/>
        <v>19.439999999999994</v>
      </c>
      <c r="K55">
        <f t="shared" si="7"/>
        <v>1.9439999999999993</v>
      </c>
      <c r="M55">
        <v>10</v>
      </c>
      <c r="N55">
        <v>50</v>
      </c>
      <c r="O55">
        <f t="shared" si="4"/>
        <v>3.6</v>
      </c>
      <c r="P55" s="2">
        <f t="shared" si="8"/>
        <v>2.7777777777777777</v>
      </c>
      <c r="Q55" s="2">
        <f t="shared" si="9"/>
        <v>13.888888888888889</v>
      </c>
    </row>
    <row r="56" spans="1:17" x14ac:dyDescent="0.25">
      <c r="A56">
        <v>0.8</v>
      </c>
      <c r="B56">
        <v>9</v>
      </c>
      <c r="C56">
        <f t="shared" si="0"/>
        <v>8.1999999999999993</v>
      </c>
      <c r="D56">
        <f t="shared" si="1"/>
        <v>6964.4955818981189</v>
      </c>
      <c r="F56">
        <f t="shared" si="2"/>
        <v>10.249999999999998</v>
      </c>
      <c r="G56">
        <f t="shared" si="5"/>
        <v>1.1410810810810812</v>
      </c>
      <c r="I56" s="2">
        <f t="shared" si="3"/>
        <v>9307.4455942882651</v>
      </c>
      <c r="J56" s="2">
        <f t="shared" si="6"/>
        <v>28.717083333333317</v>
      </c>
      <c r="K56">
        <f t="shared" si="7"/>
        <v>2.8717083333333315</v>
      </c>
      <c r="M56">
        <v>10</v>
      </c>
      <c r="N56">
        <v>50</v>
      </c>
      <c r="O56">
        <f t="shared" si="4"/>
        <v>4.0999999999999996</v>
      </c>
      <c r="P56" s="2">
        <f t="shared" si="8"/>
        <v>2.4390243902439028</v>
      </c>
      <c r="Q56" s="2">
        <f t="shared" si="9"/>
        <v>12.195121951219512</v>
      </c>
    </row>
    <row r="57" spans="1:17" x14ac:dyDescent="0.25">
      <c r="A57">
        <v>0.8</v>
      </c>
      <c r="B57">
        <v>10</v>
      </c>
      <c r="C57">
        <f t="shared" si="0"/>
        <v>9.1999999999999993</v>
      </c>
      <c r="D57">
        <f t="shared" si="1"/>
        <v>4931.3717432399144</v>
      </c>
      <c r="F57">
        <f t="shared" si="2"/>
        <v>11.499999999999998</v>
      </c>
      <c r="G57">
        <f t="shared" si="5"/>
        <v>1.1249068322981366</v>
      </c>
      <c r="I57" s="2">
        <f t="shared" si="3"/>
        <v>10294.482765490411</v>
      </c>
      <c r="J57" s="2">
        <f t="shared" si="6"/>
        <v>40.556666666666644</v>
      </c>
      <c r="K57">
        <f t="shared" si="7"/>
        <v>4.0556666666666645</v>
      </c>
      <c r="M57">
        <v>10</v>
      </c>
      <c r="N57">
        <v>50</v>
      </c>
      <c r="O57">
        <f t="shared" si="4"/>
        <v>4.5999999999999996</v>
      </c>
      <c r="P57" s="2">
        <f t="shared" si="8"/>
        <v>2.1739130434782612</v>
      </c>
      <c r="Q57" s="2">
        <f t="shared" si="9"/>
        <v>10.869565217391305</v>
      </c>
    </row>
    <row r="58" spans="1:17" x14ac:dyDescent="0.25">
      <c r="A58">
        <v>0.8</v>
      </c>
      <c r="B58">
        <v>11</v>
      </c>
      <c r="C58">
        <f t="shared" si="0"/>
        <v>10.199999999999999</v>
      </c>
      <c r="D58">
        <f t="shared" si="1"/>
        <v>3618.517764660653</v>
      </c>
      <c r="F58">
        <f t="shared" si="2"/>
        <v>12.749999999999998</v>
      </c>
      <c r="G58">
        <f t="shared" si="5"/>
        <v>1.1120650813516897</v>
      </c>
      <c r="I58" s="2">
        <f t="shared" si="3"/>
        <v>11283.15423948452</v>
      </c>
      <c r="J58" s="2">
        <f t="shared" si="6"/>
        <v>55.271249999999966</v>
      </c>
      <c r="K58">
        <f t="shared" si="7"/>
        <v>5.5271249999999963</v>
      </c>
      <c r="M58">
        <v>10</v>
      </c>
      <c r="N58">
        <v>50</v>
      </c>
      <c r="O58">
        <f t="shared" si="4"/>
        <v>5.0999999999999996</v>
      </c>
      <c r="P58" s="2">
        <f t="shared" si="8"/>
        <v>1.9607843137254903</v>
      </c>
      <c r="Q58" s="2">
        <f t="shared" si="9"/>
        <v>9.8039215686274517</v>
      </c>
    </row>
    <row r="59" spans="1:17" x14ac:dyDescent="0.25">
      <c r="A59">
        <v>0.8</v>
      </c>
      <c r="B59">
        <v>12</v>
      </c>
      <c r="C59">
        <f t="shared" si="0"/>
        <v>11.2</v>
      </c>
      <c r="D59">
        <f t="shared" si="1"/>
        <v>2733.2361516035003</v>
      </c>
      <c r="F59">
        <f t="shared" si="2"/>
        <v>13.999999999999998</v>
      </c>
      <c r="G59">
        <f t="shared" si="5"/>
        <v>1.1016208791208792</v>
      </c>
      <c r="I59" s="2">
        <f t="shared" si="3"/>
        <v>12272.988582772905</v>
      </c>
      <c r="J59" s="2">
        <f t="shared" si="6"/>
        <v>73.173333333333289</v>
      </c>
      <c r="K59">
        <f t="shared" si="7"/>
        <v>7.3173333333333286</v>
      </c>
      <c r="M59">
        <v>10</v>
      </c>
      <c r="N59">
        <v>50</v>
      </c>
      <c r="O59">
        <f t="shared" si="4"/>
        <v>5.6</v>
      </c>
      <c r="P59" s="2">
        <f t="shared" si="8"/>
        <v>1.7857142857142858</v>
      </c>
      <c r="Q59" s="2">
        <f t="shared" si="9"/>
        <v>8.9285714285714288</v>
      </c>
    </row>
    <row r="60" spans="1:17" x14ac:dyDescent="0.25">
      <c r="A60">
        <v>0.8</v>
      </c>
      <c r="B60">
        <v>13</v>
      </c>
      <c r="C60">
        <f t="shared" si="0"/>
        <v>12.2</v>
      </c>
      <c r="D60">
        <f t="shared" si="1"/>
        <v>2114.7144474647671</v>
      </c>
      <c r="F60">
        <f t="shared" si="2"/>
        <v>15.249999999999998</v>
      </c>
      <c r="G60">
        <f t="shared" si="5"/>
        <v>1.0929594477998275</v>
      </c>
      <c r="I60" s="2">
        <f t="shared" si="3"/>
        <v>13263.679777120227</v>
      </c>
      <c r="J60" s="2">
        <f t="shared" si="6"/>
        <v>94.575416666666612</v>
      </c>
      <c r="K60">
        <f t="shared" si="7"/>
        <v>9.4575416666666605</v>
      </c>
      <c r="M60">
        <v>10</v>
      </c>
      <c r="N60">
        <v>50</v>
      </c>
      <c r="O60">
        <f t="shared" si="4"/>
        <v>6.1</v>
      </c>
      <c r="P60" s="2">
        <f t="shared" si="8"/>
        <v>1.639344262295082</v>
      </c>
      <c r="Q60" s="2">
        <f t="shared" si="9"/>
        <v>8.1967213114754109</v>
      </c>
    </row>
    <row r="61" spans="1:17" x14ac:dyDescent="0.25">
      <c r="A61">
        <v>0.8</v>
      </c>
      <c r="B61">
        <v>14</v>
      </c>
      <c r="C61">
        <f t="shared" si="0"/>
        <v>13.2</v>
      </c>
      <c r="D61">
        <f t="shared" si="1"/>
        <v>1669.5884464479514</v>
      </c>
      <c r="F61">
        <f t="shared" si="2"/>
        <v>16.499999999999996</v>
      </c>
      <c r="G61">
        <f t="shared" si="5"/>
        <v>1.0856598240469209</v>
      </c>
      <c r="I61" s="2">
        <f t="shared" si="3"/>
        <v>14255.020519850943</v>
      </c>
      <c r="J61" s="2">
        <f t="shared" si="6"/>
        <v>119.78999999999994</v>
      </c>
      <c r="K61">
        <f t="shared" si="7"/>
        <v>11.978999999999992</v>
      </c>
      <c r="M61">
        <v>10</v>
      </c>
      <c r="N61">
        <v>50</v>
      </c>
      <c r="O61">
        <f t="shared" si="4"/>
        <v>6.6</v>
      </c>
      <c r="P61" s="2">
        <f t="shared" si="8"/>
        <v>1.5151515151515151</v>
      </c>
      <c r="Q61" s="2">
        <f t="shared" si="9"/>
        <v>7.5757575757575761</v>
      </c>
    </row>
    <row r="62" spans="1:17" x14ac:dyDescent="0.25">
      <c r="A62">
        <v>0.9</v>
      </c>
      <c r="B62">
        <v>5</v>
      </c>
      <c r="C62">
        <f t="shared" si="0"/>
        <v>4.0999999999999996</v>
      </c>
      <c r="D62">
        <f t="shared" si="1"/>
        <v>89246.202173503014</v>
      </c>
      <c r="F62">
        <f t="shared" si="2"/>
        <v>4.5555555555555554</v>
      </c>
      <c r="G62">
        <f t="shared" si="5"/>
        <v>1.3459375</v>
      </c>
      <c r="I62" s="2">
        <f t="shared" si="3"/>
        <v>3855.2392230135147</v>
      </c>
      <c r="J62" s="2">
        <f t="shared" si="6"/>
        <v>2.2409917187420616</v>
      </c>
      <c r="K62">
        <f t="shared" si="7"/>
        <v>0.22409917187420617</v>
      </c>
      <c r="M62">
        <v>10</v>
      </c>
      <c r="N62">
        <v>50</v>
      </c>
      <c r="O62">
        <f t="shared" si="4"/>
        <v>2.0499999999999998</v>
      </c>
      <c r="P62" s="2">
        <f t="shared" si="8"/>
        <v>4.8780487804878057</v>
      </c>
      <c r="Q62" s="2">
        <f t="shared" si="9"/>
        <v>24.390243902439025</v>
      </c>
    </row>
    <row r="63" spans="1:17" x14ac:dyDescent="0.25">
      <c r="A63">
        <v>0.9</v>
      </c>
      <c r="B63">
        <v>6</v>
      </c>
      <c r="C63">
        <f t="shared" si="0"/>
        <v>5.0999999999999996</v>
      </c>
      <c r="D63">
        <f t="shared" si="1"/>
        <v>46369.326277223707</v>
      </c>
      <c r="F63">
        <f t="shared" si="2"/>
        <v>5.6666666666666661</v>
      </c>
      <c r="G63">
        <f t="shared" si="5"/>
        <v>1.2692436974789918</v>
      </c>
      <c r="I63" s="2">
        <f t="shared" si="3"/>
        <v>4522.2833824056197</v>
      </c>
      <c r="J63" s="2">
        <f t="shared" si="6"/>
        <v>4.313196159122084</v>
      </c>
      <c r="K63">
        <f t="shared" si="7"/>
        <v>0.43131961591220841</v>
      </c>
      <c r="M63">
        <v>10</v>
      </c>
      <c r="N63">
        <v>50</v>
      </c>
      <c r="O63">
        <f t="shared" si="4"/>
        <v>2.5499999999999998</v>
      </c>
      <c r="P63" s="2">
        <f t="shared" si="8"/>
        <v>3.9215686274509807</v>
      </c>
      <c r="Q63" s="2">
        <f t="shared" si="9"/>
        <v>19.607843137254903</v>
      </c>
    </row>
    <row r="64" spans="1:17" x14ac:dyDescent="0.25">
      <c r="A64">
        <v>0.9</v>
      </c>
      <c r="B64">
        <v>7</v>
      </c>
      <c r="C64">
        <f t="shared" si="0"/>
        <v>6.1</v>
      </c>
      <c r="D64">
        <f t="shared" si="1"/>
        <v>27098.909159797524</v>
      </c>
      <c r="F64">
        <f t="shared" si="2"/>
        <v>6.7777777777777768</v>
      </c>
      <c r="G64">
        <f t="shared" si="5"/>
        <v>1.2205453972257252</v>
      </c>
      <c r="I64" s="2">
        <f t="shared" si="3"/>
        <v>5201.473065537949</v>
      </c>
      <c r="J64" s="2">
        <f t="shared" si="6"/>
        <v>7.3803708784230029</v>
      </c>
      <c r="K64">
        <f t="shared" si="7"/>
        <v>0.73803708784230027</v>
      </c>
      <c r="M64">
        <v>10</v>
      </c>
      <c r="N64">
        <v>50</v>
      </c>
      <c r="O64">
        <f t="shared" si="4"/>
        <v>3.05</v>
      </c>
      <c r="P64" s="2">
        <f t="shared" si="8"/>
        <v>3.278688524590164</v>
      </c>
      <c r="Q64" s="2">
        <f t="shared" si="9"/>
        <v>16.393442622950822</v>
      </c>
    </row>
    <row r="65" spans="1:17" x14ac:dyDescent="0.25">
      <c r="A65">
        <v>0.9</v>
      </c>
      <c r="B65">
        <v>8</v>
      </c>
      <c r="C65">
        <f t="shared" si="0"/>
        <v>7.1</v>
      </c>
      <c r="D65">
        <f t="shared" si="1"/>
        <v>17185.662078002635</v>
      </c>
      <c r="F65">
        <f t="shared" si="2"/>
        <v>7.8888888888888884</v>
      </c>
      <c r="G65">
        <f t="shared" si="5"/>
        <v>1.1868287142208087</v>
      </c>
      <c r="I65" s="2">
        <f t="shared" si="3"/>
        <v>5886.9314060845873</v>
      </c>
      <c r="J65" s="2">
        <f t="shared" si="6"/>
        <v>11.637608088197936</v>
      </c>
      <c r="K65">
        <f t="shared" si="7"/>
        <v>1.1637608088197935</v>
      </c>
      <c r="M65">
        <v>10</v>
      </c>
      <c r="N65">
        <v>50</v>
      </c>
      <c r="O65">
        <f t="shared" si="4"/>
        <v>3.55</v>
      </c>
      <c r="P65" s="2">
        <f t="shared" si="8"/>
        <v>2.8169014084507045</v>
      </c>
      <c r="Q65" s="2">
        <f t="shared" si="9"/>
        <v>14.084507042253522</v>
      </c>
    </row>
    <row r="66" spans="1:17" x14ac:dyDescent="0.25">
      <c r="A66">
        <v>0.9</v>
      </c>
      <c r="B66">
        <v>9</v>
      </c>
      <c r="C66">
        <f t="shared" si="0"/>
        <v>8.1</v>
      </c>
      <c r="D66">
        <f t="shared" si="1"/>
        <v>11574.074074074077</v>
      </c>
      <c r="F66">
        <f t="shared" si="2"/>
        <v>9</v>
      </c>
      <c r="G66">
        <f t="shared" si="5"/>
        <v>1.1620833333333334</v>
      </c>
      <c r="I66" s="2">
        <f t="shared" si="3"/>
        <v>6576.0464634562377</v>
      </c>
      <c r="J66" s="2">
        <f t="shared" si="6"/>
        <v>17.279999999999998</v>
      </c>
      <c r="K66">
        <f t="shared" si="7"/>
        <v>1.7279999999999998</v>
      </c>
      <c r="M66">
        <v>10</v>
      </c>
      <c r="N66">
        <v>50</v>
      </c>
      <c r="O66">
        <f t="shared" si="4"/>
        <v>4.05</v>
      </c>
      <c r="P66" s="2">
        <f t="shared" si="8"/>
        <v>2.4691358024691361</v>
      </c>
      <c r="Q66" s="2">
        <f t="shared" si="9"/>
        <v>12.345679012345679</v>
      </c>
    </row>
    <row r="67" spans="1:17" x14ac:dyDescent="0.25">
      <c r="A67">
        <v>0.9</v>
      </c>
      <c r="B67">
        <v>10</v>
      </c>
      <c r="C67">
        <f t="shared" si="0"/>
        <v>9.1</v>
      </c>
      <c r="D67">
        <f t="shared" si="1"/>
        <v>8162.3861587030306</v>
      </c>
      <c r="F67">
        <f t="shared" si="2"/>
        <v>10.111111111111111</v>
      </c>
      <c r="G67">
        <f t="shared" si="5"/>
        <v>1.1431412489949075</v>
      </c>
      <c r="I67" s="2">
        <f t="shared" si="3"/>
        <v>7267.4804144242398</v>
      </c>
      <c r="J67" s="2">
        <f t="shared" si="6"/>
        <v>24.502638825382306</v>
      </c>
      <c r="K67">
        <f t="shared" si="7"/>
        <v>2.4502638825382306</v>
      </c>
      <c r="M67">
        <v>10</v>
      </c>
      <c r="N67">
        <v>50</v>
      </c>
      <c r="O67">
        <f t="shared" si="4"/>
        <v>4.55</v>
      </c>
      <c r="P67" s="2">
        <f t="shared" si="8"/>
        <v>2.197802197802198</v>
      </c>
      <c r="Q67" s="2">
        <f t="shared" si="9"/>
        <v>10.989010989010989</v>
      </c>
    </row>
    <row r="68" spans="1:17" x14ac:dyDescent="0.25">
      <c r="A68">
        <v>0.9</v>
      </c>
      <c r="B68">
        <v>11</v>
      </c>
      <c r="C68">
        <f t="shared" si="0"/>
        <v>10.1</v>
      </c>
      <c r="D68">
        <f t="shared" si="1"/>
        <v>5970.039338018697</v>
      </c>
      <c r="F68">
        <f t="shared" si="2"/>
        <v>11.222222222222221</v>
      </c>
      <c r="G68">
        <f t="shared" si="5"/>
        <v>1.1281715454154111</v>
      </c>
      <c r="I68" s="2">
        <f t="shared" si="3"/>
        <v>7960.4770980332596</v>
      </c>
      <c r="J68" s="2">
        <f t="shared" si="6"/>
        <v>33.500616775897974</v>
      </c>
      <c r="K68">
        <f t="shared" si="7"/>
        <v>3.3500616775897973</v>
      </c>
      <c r="M68">
        <v>10</v>
      </c>
      <c r="N68">
        <v>50</v>
      </c>
      <c r="O68">
        <f t="shared" si="4"/>
        <v>5.05</v>
      </c>
      <c r="P68" s="2">
        <f t="shared" si="8"/>
        <v>1.9801980198019802</v>
      </c>
      <c r="Q68" s="2">
        <f t="shared" si="9"/>
        <v>9.9009900990099009</v>
      </c>
    </row>
    <row r="69" spans="1:17" x14ac:dyDescent="0.25">
      <c r="A69">
        <v>0.9</v>
      </c>
      <c r="B69">
        <v>12</v>
      </c>
      <c r="C69">
        <f t="shared" si="0"/>
        <v>11.1</v>
      </c>
      <c r="D69">
        <f t="shared" si="1"/>
        <v>4497.5124869208157</v>
      </c>
      <c r="F69">
        <f t="shared" si="2"/>
        <v>12.333333333333332</v>
      </c>
      <c r="G69">
        <f t="shared" si="5"/>
        <v>1.1160413354531002</v>
      </c>
      <c r="I69" s="2">
        <f t="shared" si="3"/>
        <v>8654.5768870359425</v>
      </c>
      <c r="J69" s="2">
        <f t="shared" si="6"/>
        <v>44.469026063100124</v>
      </c>
      <c r="K69">
        <f t="shared" si="7"/>
        <v>4.4469026063100126</v>
      </c>
      <c r="M69">
        <v>10</v>
      </c>
      <c r="N69">
        <v>50</v>
      </c>
      <c r="O69">
        <f t="shared" si="4"/>
        <v>5.55</v>
      </c>
      <c r="P69" s="2">
        <f t="shared" si="8"/>
        <v>1.8018018018018018</v>
      </c>
      <c r="Q69" s="2">
        <f t="shared" si="9"/>
        <v>9.0090090090090094</v>
      </c>
    </row>
    <row r="70" spans="1:17" x14ac:dyDescent="0.25">
      <c r="A70">
        <v>0.9</v>
      </c>
      <c r="B70">
        <v>13</v>
      </c>
      <c r="C70">
        <f t="shared" si="0"/>
        <v>12.1</v>
      </c>
      <c r="D70">
        <f t="shared" si="1"/>
        <v>3472.043864140157</v>
      </c>
      <c r="F70">
        <f t="shared" si="2"/>
        <v>13.444444444444443</v>
      </c>
      <c r="G70">
        <f t="shared" si="5"/>
        <v>1.1060116587957498</v>
      </c>
      <c r="I70" s="2">
        <f t="shared" si="3"/>
        <v>9349.4843067732654</v>
      </c>
      <c r="J70" s="2">
        <f t="shared" si="6"/>
        <v>57.602958898541885</v>
      </c>
      <c r="K70">
        <f t="shared" si="7"/>
        <v>5.7602958898541887</v>
      </c>
      <c r="M70">
        <v>10</v>
      </c>
      <c r="N70">
        <v>50</v>
      </c>
      <c r="O70">
        <f t="shared" si="4"/>
        <v>6.05</v>
      </c>
      <c r="P70" s="2">
        <f t="shared" si="8"/>
        <v>1.6528925619834711</v>
      </c>
      <c r="Q70" s="2">
        <f t="shared" si="9"/>
        <v>8.2644628099173563</v>
      </c>
    </row>
    <row r="71" spans="1:17" x14ac:dyDescent="0.25">
      <c r="A71">
        <v>0.9</v>
      </c>
      <c r="B71">
        <v>14</v>
      </c>
      <c r="C71">
        <f t="shared" si="0"/>
        <v>13.1</v>
      </c>
      <c r="D71">
        <f t="shared" si="1"/>
        <v>2736.0714045828217</v>
      </c>
      <c r="F71">
        <f t="shared" si="2"/>
        <v>14.555555555555555</v>
      </c>
      <c r="G71">
        <f t="shared" si="5"/>
        <v>1.0975797772494056</v>
      </c>
      <c r="I71" s="2">
        <f t="shared" si="3"/>
        <v>10045.000759523602</v>
      </c>
      <c r="J71" s="2">
        <f t="shared" si="6"/>
        <v>73.097507493776348</v>
      </c>
      <c r="K71">
        <f t="shared" si="7"/>
        <v>7.3097507493776348</v>
      </c>
      <c r="M71">
        <v>10</v>
      </c>
      <c r="N71">
        <v>50</v>
      </c>
      <c r="O71">
        <f t="shared" si="4"/>
        <v>6.55</v>
      </c>
      <c r="P71" s="2">
        <f t="shared" si="8"/>
        <v>1.5267175572519085</v>
      </c>
      <c r="Q71" s="2">
        <f t="shared" si="9"/>
        <v>7.6335877862595423</v>
      </c>
    </row>
    <row r="72" spans="1:17" x14ac:dyDescent="0.25">
      <c r="A72">
        <v>0.9</v>
      </c>
      <c r="B72">
        <v>15</v>
      </c>
      <c r="C72">
        <f t="shared" ref="C72:C135" si="10">B72-A72</f>
        <v>14.1</v>
      </c>
      <c r="D72">
        <f t="shared" ref="D72:D135" si="11">75*POWER(10,9)*A72^4*POWER(10,-12)/(8*C72^3*POWER(10,-9))</f>
        <v>2194.2392340810807</v>
      </c>
      <c r="F72">
        <f t="shared" ref="F72:F135" si="12">C72/A72</f>
        <v>15.666666666666666</v>
      </c>
      <c r="G72">
        <f t="shared" si="5"/>
        <v>1.0903916827852997</v>
      </c>
      <c r="I72" s="2">
        <f t="shared" ref="I72:I135" si="13">G72*8*C72*POWER(10,-3)*200/(PI()*A72^3*POWER(10,-9))/POWER(10,6)</f>
        <v>10740.98782869308</v>
      </c>
      <c r="J72" s="2">
        <f t="shared" si="6"/>
        <v>91.147764060356636</v>
      </c>
      <c r="K72">
        <f t="shared" si="7"/>
        <v>9.1147764060356646</v>
      </c>
      <c r="M72">
        <v>10</v>
      </c>
      <c r="N72">
        <v>50</v>
      </c>
      <c r="O72">
        <f t="shared" ref="O72:O135" si="14">C72/2</f>
        <v>7.05</v>
      </c>
      <c r="P72" s="2">
        <f t="shared" si="8"/>
        <v>1.4184397163120568</v>
      </c>
      <c r="Q72" s="2">
        <f t="shared" si="9"/>
        <v>7.0921985815602842</v>
      </c>
    </row>
    <row r="73" spans="1:17" x14ac:dyDescent="0.25">
      <c r="A73">
        <v>0.9</v>
      </c>
      <c r="B73">
        <v>16</v>
      </c>
      <c r="C73">
        <f t="shared" si="10"/>
        <v>15.1</v>
      </c>
      <c r="D73">
        <f t="shared" si="11"/>
        <v>1786.5306535004424</v>
      </c>
      <c r="F73">
        <f t="shared" si="12"/>
        <v>16.777777777777779</v>
      </c>
      <c r="G73">
        <f t="shared" ref="G73:G136" si="15">(4*F73-1)/(4*F73-4)+0.615/F73</f>
        <v>1.0841908404066787</v>
      </c>
      <c r="I73" s="2">
        <f t="shared" si="13"/>
        <v>11437.34608827766</v>
      </c>
      <c r="J73" s="2">
        <f t="shared" ref="J73:J136" si="16">200/D73*POWER(10,3)</f>
        <v>111.94882080983587</v>
      </c>
      <c r="K73">
        <f t="shared" ref="K73:K136" si="17">1/2*200*J73*POWER(10,-3)</f>
        <v>11.194882080983588</v>
      </c>
      <c r="M73">
        <v>10</v>
      </c>
      <c r="N73">
        <v>50</v>
      </c>
      <c r="O73">
        <f t="shared" si="14"/>
        <v>7.55</v>
      </c>
      <c r="P73" s="2">
        <f t="shared" ref="P73:P136" si="18">M73/O73</f>
        <v>1.3245033112582782</v>
      </c>
      <c r="Q73" s="2">
        <f t="shared" ref="Q73:Q136" si="19">N73/O73</f>
        <v>6.6225165562913908</v>
      </c>
    </row>
    <row r="74" spans="1:17" x14ac:dyDescent="0.25">
      <c r="A74">
        <v>0.9</v>
      </c>
      <c r="B74">
        <v>17</v>
      </c>
      <c r="C74">
        <f t="shared" si="10"/>
        <v>16.100000000000001</v>
      </c>
      <c r="D74">
        <f t="shared" si="11"/>
        <v>1473.8852955264695</v>
      </c>
      <c r="F74">
        <f t="shared" si="12"/>
        <v>17.888888888888889</v>
      </c>
      <c r="G74">
        <f t="shared" si="15"/>
        <v>1.0787867767244197</v>
      </c>
      <c r="I74" s="2">
        <f t="shared" si="13"/>
        <v>12134.002277011199</v>
      </c>
      <c r="J74" s="2">
        <f t="shared" si="16"/>
        <v>135.69576995376721</v>
      </c>
      <c r="K74">
        <f t="shared" si="17"/>
        <v>13.569576995376721</v>
      </c>
      <c r="M74">
        <v>10</v>
      </c>
      <c r="N74">
        <v>50</v>
      </c>
      <c r="O74">
        <f t="shared" si="14"/>
        <v>8.0500000000000007</v>
      </c>
      <c r="P74" s="2">
        <f t="shared" si="18"/>
        <v>1.2422360248447204</v>
      </c>
      <c r="Q74" s="2">
        <f t="shared" si="19"/>
        <v>6.2111801242236018</v>
      </c>
    </row>
    <row r="75" spans="1:17" x14ac:dyDescent="0.25">
      <c r="A75">
        <v>0.9</v>
      </c>
      <c r="B75">
        <v>18</v>
      </c>
      <c r="C75">
        <f t="shared" si="10"/>
        <v>17.100000000000001</v>
      </c>
      <c r="D75">
        <f t="shared" si="11"/>
        <v>1230.1355882781745</v>
      </c>
      <c r="F75">
        <f t="shared" si="12"/>
        <v>19</v>
      </c>
      <c r="G75">
        <f t="shared" si="15"/>
        <v>1.0740350877192983</v>
      </c>
      <c r="I75" s="2">
        <f t="shared" si="13"/>
        <v>12830.901222829083</v>
      </c>
      <c r="J75" s="2">
        <f t="shared" si="16"/>
        <v>162.58370370370372</v>
      </c>
      <c r="K75">
        <f t="shared" si="17"/>
        <v>16.258370370370372</v>
      </c>
      <c r="M75">
        <v>10</v>
      </c>
      <c r="N75">
        <v>50</v>
      </c>
      <c r="O75">
        <f t="shared" si="14"/>
        <v>8.5500000000000007</v>
      </c>
      <c r="P75" s="2">
        <f t="shared" si="18"/>
        <v>1.1695906432748537</v>
      </c>
      <c r="Q75" s="2">
        <f t="shared" si="19"/>
        <v>5.8479532163742682</v>
      </c>
    </row>
    <row r="76" spans="1:17" x14ac:dyDescent="0.25">
      <c r="A76">
        <v>1</v>
      </c>
      <c r="B76">
        <v>5</v>
      </c>
      <c r="C76">
        <f t="shared" si="10"/>
        <v>4</v>
      </c>
      <c r="D76">
        <f t="shared" si="11"/>
        <v>146484.375</v>
      </c>
      <c r="F76">
        <f t="shared" si="12"/>
        <v>4</v>
      </c>
      <c r="G76">
        <f t="shared" si="15"/>
        <v>1.4037500000000001</v>
      </c>
      <c r="I76" s="2">
        <f t="shared" si="13"/>
        <v>2859.6960174751753</v>
      </c>
      <c r="J76" s="2">
        <f t="shared" si="16"/>
        <v>1.3653333333333335</v>
      </c>
      <c r="K76">
        <f t="shared" si="17"/>
        <v>0.13653333333333337</v>
      </c>
      <c r="M76">
        <v>10</v>
      </c>
      <c r="N76">
        <v>50</v>
      </c>
      <c r="O76">
        <f t="shared" si="14"/>
        <v>2</v>
      </c>
      <c r="P76" s="2">
        <f t="shared" si="18"/>
        <v>5</v>
      </c>
      <c r="Q76" s="2">
        <f t="shared" si="19"/>
        <v>25</v>
      </c>
    </row>
    <row r="77" spans="1:17" x14ac:dyDescent="0.25">
      <c r="A77">
        <v>1</v>
      </c>
      <c r="B77">
        <v>6</v>
      </c>
      <c r="C77">
        <f t="shared" si="10"/>
        <v>5</v>
      </c>
      <c r="D77">
        <f t="shared" si="11"/>
        <v>74999.999999999985</v>
      </c>
      <c r="F77">
        <f t="shared" si="12"/>
        <v>5</v>
      </c>
      <c r="G77">
        <f t="shared" si="15"/>
        <v>1.3105</v>
      </c>
      <c r="I77" s="2">
        <f t="shared" si="13"/>
        <v>3337.1608467508618</v>
      </c>
      <c r="J77" s="2">
        <f t="shared" si="16"/>
        <v>2.666666666666667</v>
      </c>
      <c r="K77">
        <f t="shared" si="17"/>
        <v>0.26666666666666672</v>
      </c>
      <c r="M77">
        <v>10</v>
      </c>
      <c r="N77">
        <v>50</v>
      </c>
      <c r="O77">
        <f t="shared" si="14"/>
        <v>2.5</v>
      </c>
      <c r="P77" s="2">
        <f t="shared" si="18"/>
        <v>4</v>
      </c>
      <c r="Q77" s="2">
        <f t="shared" si="19"/>
        <v>20</v>
      </c>
    </row>
    <row r="78" spans="1:17" x14ac:dyDescent="0.25">
      <c r="A78">
        <v>1</v>
      </c>
      <c r="B78">
        <v>7</v>
      </c>
      <c r="C78">
        <f t="shared" si="10"/>
        <v>6</v>
      </c>
      <c r="D78">
        <f t="shared" si="11"/>
        <v>43402.777777777774</v>
      </c>
      <c r="F78">
        <f t="shared" si="12"/>
        <v>6</v>
      </c>
      <c r="G78">
        <f t="shared" si="15"/>
        <v>1.2524999999999999</v>
      </c>
      <c r="I78" s="2">
        <f t="shared" si="13"/>
        <v>3827.3580714738987</v>
      </c>
      <c r="J78" s="2">
        <f t="shared" si="16"/>
        <v>4.6080000000000005</v>
      </c>
      <c r="K78">
        <f t="shared" si="17"/>
        <v>0.4608000000000001</v>
      </c>
      <c r="M78">
        <v>10</v>
      </c>
      <c r="N78">
        <v>50</v>
      </c>
      <c r="O78">
        <f t="shared" si="14"/>
        <v>3</v>
      </c>
      <c r="P78" s="2">
        <f t="shared" si="18"/>
        <v>3.3333333333333335</v>
      </c>
      <c r="Q78" s="2">
        <f t="shared" si="19"/>
        <v>16.666666666666668</v>
      </c>
    </row>
    <row r="79" spans="1:17" x14ac:dyDescent="0.25">
      <c r="A79">
        <v>1</v>
      </c>
      <c r="B79">
        <v>8</v>
      </c>
      <c r="C79">
        <f t="shared" si="10"/>
        <v>7</v>
      </c>
      <c r="D79">
        <f t="shared" si="11"/>
        <v>27332.36151603498</v>
      </c>
      <c r="F79">
        <f t="shared" si="12"/>
        <v>7</v>
      </c>
      <c r="G79">
        <f t="shared" si="15"/>
        <v>1.2128571428571429</v>
      </c>
      <c r="I79" s="2">
        <f t="shared" si="13"/>
        <v>4323.9214939206131</v>
      </c>
      <c r="J79" s="2">
        <f t="shared" si="16"/>
        <v>7.3173333333333348</v>
      </c>
      <c r="K79">
        <f t="shared" si="17"/>
        <v>0.73173333333333346</v>
      </c>
      <c r="M79">
        <v>10</v>
      </c>
      <c r="N79">
        <v>50</v>
      </c>
      <c r="O79">
        <f t="shared" si="14"/>
        <v>3.5</v>
      </c>
      <c r="P79" s="2">
        <f t="shared" si="18"/>
        <v>2.8571428571428572</v>
      </c>
      <c r="Q79" s="2">
        <f t="shared" si="19"/>
        <v>14.285714285714286</v>
      </c>
    </row>
    <row r="80" spans="1:17" x14ac:dyDescent="0.25">
      <c r="A80">
        <v>1</v>
      </c>
      <c r="B80">
        <v>9</v>
      </c>
      <c r="C80">
        <f t="shared" si="10"/>
        <v>8</v>
      </c>
      <c r="D80">
        <f t="shared" si="11"/>
        <v>18310.546875</v>
      </c>
      <c r="F80">
        <f t="shared" si="12"/>
        <v>8</v>
      </c>
      <c r="G80">
        <f t="shared" si="15"/>
        <v>1.1840178571428572</v>
      </c>
      <c r="I80" s="2">
        <f t="shared" si="13"/>
        <v>4824.1227436379986</v>
      </c>
      <c r="J80" s="2">
        <f t="shared" si="16"/>
        <v>10.922666666666668</v>
      </c>
      <c r="K80">
        <f t="shared" si="17"/>
        <v>1.0922666666666669</v>
      </c>
      <c r="M80">
        <v>10</v>
      </c>
      <c r="N80">
        <v>50</v>
      </c>
      <c r="O80">
        <f t="shared" si="14"/>
        <v>4</v>
      </c>
      <c r="P80" s="2">
        <f t="shared" si="18"/>
        <v>2.5</v>
      </c>
      <c r="Q80" s="2">
        <f t="shared" si="19"/>
        <v>12.5</v>
      </c>
    </row>
    <row r="81" spans="1:17" x14ac:dyDescent="0.25">
      <c r="A81">
        <v>1</v>
      </c>
      <c r="B81">
        <v>10</v>
      </c>
      <c r="C81">
        <f t="shared" si="10"/>
        <v>9</v>
      </c>
      <c r="D81">
        <f t="shared" si="11"/>
        <v>12860.082304526748</v>
      </c>
      <c r="F81">
        <f t="shared" si="12"/>
        <v>9</v>
      </c>
      <c r="G81">
        <f t="shared" si="15"/>
        <v>1.1620833333333334</v>
      </c>
      <c r="I81" s="2">
        <f t="shared" si="13"/>
        <v>5326.5976353995529</v>
      </c>
      <c r="J81" s="2">
        <f t="shared" si="16"/>
        <v>15.552000000000001</v>
      </c>
      <c r="K81">
        <f t="shared" si="17"/>
        <v>1.5552000000000001</v>
      </c>
      <c r="M81">
        <v>10</v>
      </c>
      <c r="N81">
        <v>50</v>
      </c>
      <c r="O81">
        <f t="shared" si="14"/>
        <v>4.5</v>
      </c>
      <c r="P81" s="2">
        <f t="shared" si="18"/>
        <v>2.2222222222222223</v>
      </c>
      <c r="Q81" s="2">
        <f t="shared" si="19"/>
        <v>11.111111111111111</v>
      </c>
    </row>
    <row r="82" spans="1:17" x14ac:dyDescent="0.25">
      <c r="A82">
        <v>1</v>
      </c>
      <c r="B82">
        <v>11</v>
      </c>
      <c r="C82">
        <f t="shared" si="10"/>
        <v>10</v>
      </c>
      <c r="D82">
        <f t="shared" si="11"/>
        <v>9374.9999999999982</v>
      </c>
      <c r="F82">
        <f t="shared" si="12"/>
        <v>10</v>
      </c>
      <c r="G82">
        <f t="shared" si="15"/>
        <v>1.1448333333333331</v>
      </c>
      <c r="I82" s="2">
        <f t="shared" si="13"/>
        <v>5830.588288523888</v>
      </c>
      <c r="J82" s="2">
        <f t="shared" si="16"/>
        <v>21.333333333333336</v>
      </c>
      <c r="K82">
        <f t="shared" si="17"/>
        <v>2.1333333333333337</v>
      </c>
      <c r="M82">
        <v>10</v>
      </c>
      <c r="N82">
        <v>50</v>
      </c>
      <c r="O82">
        <f t="shared" si="14"/>
        <v>5</v>
      </c>
      <c r="P82" s="2">
        <f t="shared" si="18"/>
        <v>2</v>
      </c>
      <c r="Q82" s="2">
        <f t="shared" si="19"/>
        <v>10</v>
      </c>
    </row>
    <row r="83" spans="1:17" x14ac:dyDescent="0.25">
      <c r="A83">
        <v>1</v>
      </c>
      <c r="B83">
        <v>12</v>
      </c>
      <c r="C83">
        <f t="shared" si="10"/>
        <v>11</v>
      </c>
      <c r="D83">
        <f t="shared" si="11"/>
        <v>7043.5762584522909</v>
      </c>
      <c r="F83">
        <f t="shared" si="12"/>
        <v>11</v>
      </c>
      <c r="G83">
        <f t="shared" si="15"/>
        <v>1.1309090909090909</v>
      </c>
      <c r="I83" s="2">
        <f t="shared" si="13"/>
        <v>6335.6399746021698</v>
      </c>
      <c r="J83" s="2">
        <f t="shared" si="16"/>
        <v>28.394666666666669</v>
      </c>
      <c r="K83">
        <f t="shared" si="17"/>
        <v>2.839466666666667</v>
      </c>
      <c r="M83">
        <v>10</v>
      </c>
      <c r="N83">
        <v>50</v>
      </c>
      <c r="O83">
        <f t="shared" si="14"/>
        <v>5.5</v>
      </c>
      <c r="P83" s="2">
        <f t="shared" si="18"/>
        <v>1.8181818181818181</v>
      </c>
      <c r="Q83" s="2">
        <f t="shared" si="19"/>
        <v>9.0909090909090917</v>
      </c>
    </row>
    <row r="84" spans="1:17" x14ac:dyDescent="0.25">
      <c r="A84">
        <v>1</v>
      </c>
      <c r="B84">
        <v>13</v>
      </c>
      <c r="C84">
        <f t="shared" si="10"/>
        <v>12</v>
      </c>
      <c r="D84">
        <f t="shared" si="11"/>
        <v>5425.3472222222217</v>
      </c>
      <c r="F84">
        <f t="shared" si="12"/>
        <v>12</v>
      </c>
      <c r="G84">
        <f t="shared" si="15"/>
        <v>1.1194318181818181</v>
      </c>
      <c r="I84" s="2">
        <f t="shared" si="13"/>
        <v>6841.4633210105931</v>
      </c>
      <c r="J84" s="2">
        <f t="shared" si="16"/>
        <v>36.864000000000004</v>
      </c>
      <c r="K84">
        <f t="shared" si="17"/>
        <v>3.6864000000000008</v>
      </c>
      <c r="M84">
        <v>10</v>
      </c>
      <c r="N84">
        <v>50</v>
      </c>
      <c r="O84">
        <f t="shared" si="14"/>
        <v>6</v>
      </c>
      <c r="P84" s="2">
        <f t="shared" si="18"/>
        <v>1.6666666666666667</v>
      </c>
      <c r="Q84" s="2">
        <f t="shared" si="19"/>
        <v>8.3333333333333339</v>
      </c>
    </row>
    <row r="85" spans="1:17" x14ac:dyDescent="0.25">
      <c r="A85">
        <v>1</v>
      </c>
      <c r="B85">
        <v>14</v>
      </c>
      <c r="C85">
        <f t="shared" si="10"/>
        <v>13</v>
      </c>
      <c r="D85">
        <f t="shared" si="11"/>
        <v>4267.1825216203906</v>
      </c>
      <c r="F85">
        <f t="shared" si="12"/>
        <v>13</v>
      </c>
      <c r="G85">
        <f t="shared" si="15"/>
        <v>1.1098076923076923</v>
      </c>
      <c r="I85" s="2">
        <f t="shared" si="13"/>
        <v>7347.8654126666252</v>
      </c>
      <c r="J85" s="2">
        <f t="shared" si="16"/>
        <v>46.869333333333337</v>
      </c>
      <c r="K85">
        <f t="shared" si="17"/>
        <v>4.6869333333333332</v>
      </c>
      <c r="M85">
        <v>10</v>
      </c>
      <c r="N85">
        <v>50</v>
      </c>
      <c r="O85">
        <f t="shared" si="14"/>
        <v>6.5</v>
      </c>
      <c r="P85" s="2">
        <f t="shared" si="18"/>
        <v>1.5384615384615385</v>
      </c>
      <c r="Q85" s="2">
        <f t="shared" si="19"/>
        <v>7.6923076923076925</v>
      </c>
    </row>
    <row r="86" spans="1:17" x14ac:dyDescent="0.25">
      <c r="A86">
        <v>1</v>
      </c>
      <c r="B86">
        <v>15</v>
      </c>
      <c r="C86">
        <f t="shared" si="10"/>
        <v>14</v>
      </c>
      <c r="D86">
        <f t="shared" si="11"/>
        <v>3416.5451895043725</v>
      </c>
      <c r="F86">
        <f t="shared" si="12"/>
        <v>14</v>
      </c>
      <c r="G86">
        <f t="shared" si="15"/>
        <v>1.1016208791208792</v>
      </c>
      <c r="I86" s="2">
        <f t="shared" si="13"/>
        <v>7854.712692974661</v>
      </c>
      <c r="J86" s="2">
        <f t="shared" si="16"/>
        <v>58.538666666666678</v>
      </c>
      <c r="K86">
        <f t="shared" si="17"/>
        <v>5.8538666666666677</v>
      </c>
      <c r="M86">
        <v>10</v>
      </c>
      <c r="N86">
        <v>50</v>
      </c>
      <c r="O86">
        <f t="shared" si="14"/>
        <v>7</v>
      </c>
      <c r="P86" s="2">
        <f t="shared" si="18"/>
        <v>1.4285714285714286</v>
      </c>
      <c r="Q86" s="2">
        <f t="shared" si="19"/>
        <v>7.1428571428571432</v>
      </c>
    </row>
    <row r="87" spans="1:17" x14ac:dyDescent="0.25">
      <c r="A87">
        <v>1</v>
      </c>
      <c r="B87">
        <v>16</v>
      </c>
      <c r="C87">
        <f t="shared" si="10"/>
        <v>15</v>
      </c>
      <c r="D87">
        <f t="shared" si="11"/>
        <v>2777.7777777777774</v>
      </c>
      <c r="F87">
        <f t="shared" si="12"/>
        <v>15</v>
      </c>
      <c r="G87">
        <f t="shared" si="15"/>
        <v>1.0945714285714285</v>
      </c>
      <c r="I87" s="2">
        <f t="shared" si="13"/>
        <v>8361.9097643664154</v>
      </c>
      <c r="J87" s="2">
        <f t="shared" si="16"/>
        <v>72.000000000000014</v>
      </c>
      <c r="K87">
        <f t="shared" si="17"/>
        <v>7.200000000000002</v>
      </c>
      <c r="M87">
        <v>10</v>
      </c>
      <c r="N87">
        <v>50</v>
      </c>
      <c r="O87">
        <f t="shared" si="14"/>
        <v>7.5</v>
      </c>
      <c r="P87" s="2">
        <f t="shared" si="18"/>
        <v>1.3333333333333333</v>
      </c>
      <c r="Q87" s="2">
        <f t="shared" si="19"/>
        <v>6.666666666666667</v>
      </c>
    </row>
    <row r="88" spans="1:17" x14ac:dyDescent="0.25">
      <c r="A88">
        <v>1</v>
      </c>
      <c r="B88">
        <v>17</v>
      </c>
      <c r="C88">
        <f t="shared" si="10"/>
        <v>16</v>
      </c>
      <c r="D88">
        <f t="shared" si="11"/>
        <v>2288.818359375</v>
      </c>
      <c r="F88">
        <f t="shared" si="12"/>
        <v>16</v>
      </c>
      <c r="G88">
        <f t="shared" si="15"/>
        <v>1.0884374999999999</v>
      </c>
      <c r="I88" s="2">
        <f t="shared" si="13"/>
        <v>8869.3866686251422</v>
      </c>
      <c r="J88" s="2">
        <f t="shared" si="16"/>
        <v>87.381333333333345</v>
      </c>
      <c r="K88">
        <f t="shared" si="17"/>
        <v>8.7381333333333355</v>
      </c>
      <c r="M88">
        <v>10</v>
      </c>
      <c r="N88">
        <v>50</v>
      </c>
      <c r="O88">
        <f t="shared" si="14"/>
        <v>8</v>
      </c>
      <c r="P88" s="2">
        <f t="shared" si="18"/>
        <v>1.25</v>
      </c>
      <c r="Q88" s="2">
        <f t="shared" si="19"/>
        <v>6.25</v>
      </c>
    </row>
    <row r="89" spans="1:17" x14ac:dyDescent="0.25">
      <c r="A89">
        <v>1</v>
      </c>
      <c r="B89">
        <v>18</v>
      </c>
      <c r="C89">
        <f t="shared" si="10"/>
        <v>17</v>
      </c>
      <c r="D89">
        <f t="shared" si="11"/>
        <v>1908.2027274577649</v>
      </c>
      <c r="F89">
        <f t="shared" si="12"/>
        <v>17</v>
      </c>
      <c r="G89">
        <f t="shared" si="15"/>
        <v>1.0830514705882353</v>
      </c>
      <c r="I89" s="2">
        <f t="shared" si="13"/>
        <v>9377.0909370882891</v>
      </c>
      <c r="J89" s="2">
        <f t="shared" si="16"/>
        <v>104.81066666666668</v>
      </c>
      <c r="K89">
        <f t="shared" si="17"/>
        <v>10.481066666666667</v>
      </c>
      <c r="M89">
        <v>10</v>
      </c>
      <c r="N89">
        <v>50</v>
      </c>
      <c r="O89">
        <f t="shared" si="14"/>
        <v>8.5</v>
      </c>
      <c r="P89" s="2">
        <f t="shared" si="18"/>
        <v>1.1764705882352942</v>
      </c>
      <c r="Q89" s="2">
        <f t="shared" si="19"/>
        <v>5.882352941176471</v>
      </c>
    </row>
    <row r="90" spans="1:17" x14ac:dyDescent="0.25">
      <c r="A90">
        <v>1</v>
      </c>
      <c r="B90">
        <v>20</v>
      </c>
      <c r="C90">
        <f t="shared" si="10"/>
        <v>19</v>
      </c>
      <c r="D90">
        <f t="shared" si="11"/>
        <v>1366.8173203090828</v>
      </c>
      <c r="F90">
        <f t="shared" si="12"/>
        <v>19</v>
      </c>
      <c r="G90">
        <f t="shared" si="15"/>
        <v>1.0740350877192983</v>
      </c>
      <c r="I90" s="2">
        <f t="shared" si="13"/>
        <v>10393.029990491556</v>
      </c>
      <c r="J90" s="2">
        <f t="shared" si="16"/>
        <v>146.32533333333336</v>
      </c>
      <c r="K90">
        <f t="shared" si="17"/>
        <v>14.632533333333337</v>
      </c>
      <c r="M90">
        <v>10</v>
      </c>
      <c r="N90">
        <v>50</v>
      </c>
      <c r="O90">
        <f t="shared" si="14"/>
        <v>9.5</v>
      </c>
      <c r="P90" s="2">
        <f t="shared" si="18"/>
        <v>1.0526315789473684</v>
      </c>
      <c r="Q90" s="2">
        <f t="shared" si="19"/>
        <v>5.2631578947368425</v>
      </c>
    </row>
    <row r="91" spans="1:17" x14ac:dyDescent="0.25">
      <c r="A91">
        <v>1.2</v>
      </c>
      <c r="B91">
        <v>6</v>
      </c>
      <c r="C91">
        <f t="shared" si="10"/>
        <v>4.8</v>
      </c>
      <c r="D91">
        <f t="shared" si="11"/>
        <v>175781.25</v>
      </c>
      <c r="F91">
        <f t="shared" si="12"/>
        <v>4</v>
      </c>
      <c r="G91">
        <f t="shared" si="15"/>
        <v>1.4037500000000001</v>
      </c>
      <c r="I91" s="2">
        <f t="shared" si="13"/>
        <v>1985.9000121355386</v>
      </c>
      <c r="J91" s="2">
        <f t="shared" si="16"/>
        <v>1.1377777777777778</v>
      </c>
      <c r="K91">
        <f t="shared" si="17"/>
        <v>0.11377777777777777</v>
      </c>
      <c r="M91">
        <v>10</v>
      </c>
      <c r="N91">
        <v>50</v>
      </c>
      <c r="O91">
        <f t="shared" si="14"/>
        <v>2.4</v>
      </c>
      <c r="P91" s="2">
        <f t="shared" si="18"/>
        <v>4.166666666666667</v>
      </c>
      <c r="Q91" s="2">
        <f t="shared" si="19"/>
        <v>20.833333333333336</v>
      </c>
    </row>
    <row r="92" spans="1:17" x14ac:dyDescent="0.25">
      <c r="A92">
        <v>1.2</v>
      </c>
      <c r="B92">
        <v>7</v>
      </c>
      <c r="C92">
        <f t="shared" si="10"/>
        <v>5.8</v>
      </c>
      <c r="D92">
        <f t="shared" si="11"/>
        <v>99635.081389150844</v>
      </c>
      <c r="F92">
        <f t="shared" si="12"/>
        <v>4.833333333333333</v>
      </c>
      <c r="G92">
        <f t="shared" si="15"/>
        <v>1.3228935532233883</v>
      </c>
      <c r="I92" s="2">
        <f t="shared" si="13"/>
        <v>2261.4097767471121</v>
      </c>
      <c r="J92" s="2">
        <f t="shared" si="16"/>
        <v>2.0073251028806585</v>
      </c>
      <c r="K92">
        <f t="shared" si="17"/>
        <v>0.20073251028806585</v>
      </c>
      <c r="M92">
        <v>10</v>
      </c>
      <c r="N92">
        <v>50</v>
      </c>
      <c r="O92">
        <f t="shared" si="14"/>
        <v>2.9</v>
      </c>
      <c r="P92" s="2">
        <f t="shared" si="18"/>
        <v>3.4482758620689657</v>
      </c>
      <c r="Q92" s="2">
        <f t="shared" si="19"/>
        <v>17.241379310344829</v>
      </c>
    </row>
    <row r="93" spans="1:17" x14ac:dyDescent="0.25">
      <c r="A93">
        <v>1.2</v>
      </c>
      <c r="B93">
        <v>8</v>
      </c>
      <c r="C93">
        <f t="shared" si="10"/>
        <v>6.8</v>
      </c>
      <c r="D93">
        <f t="shared" si="11"/>
        <v>61825.768369631587</v>
      </c>
      <c r="F93">
        <f t="shared" si="12"/>
        <v>5.666666666666667</v>
      </c>
      <c r="G93">
        <f t="shared" si="15"/>
        <v>1.2692436974789918</v>
      </c>
      <c r="I93" s="2">
        <f t="shared" si="13"/>
        <v>2543.7844026031612</v>
      </c>
      <c r="J93" s="2">
        <f t="shared" si="16"/>
        <v>3.2348971193415639</v>
      </c>
      <c r="K93">
        <f t="shared" si="17"/>
        <v>0.32348971193415638</v>
      </c>
      <c r="M93">
        <v>10</v>
      </c>
      <c r="N93">
        <v>50</v>
      </c>
      <c r="O93">
        <f t="shared" si="14"/>
        <v>3.4</v>
      </c>
      <c r="P93" s="2">
        <f t="shared" si="18"/>
        <v>2.9411764705882355</v>
      </c>
      <c r="Q93" s="2">
        <f t="shared" si="19"/>
        <v>14.705882352941178</v>
      </c>
    </row>
    <row r="94" spans="1:17" x14ac:dyDescent="0.25">
      <c r="A94">
        <v>1.2</v>
      </c>
      <c r="B94">
        <v>9</v>
      </c>
      <c r="C94">
        <f t="shared" si="10"/>
        <v>7.8</v>
      </c>
      <c r="D94">
        <f t="shared" si="11"/>
        <v>40964.952207555762</v>
      </c>
      <c r="F94">
        <f t="shared" si="12"/>
        <v>6.5</v>
      </c>
      <c r="G94">
        <f t="shared" si="15"/>
        <v>1.230979020979021</v>
      </c>
      <c r="I94" s="2">
        <f t="shared" si="13"/>
        <v>2829.9034982289222</v>
      </c>
      <c r="J94" s="2">
        <f t="shared" si="16"/>
        <v>4.8822222222222216</v>
      </c>
      <c r="K94">
        <f t="shared" si="17"/>
        <v>0.48822222222222217</v>
      </c>
      <c r="M94">
        <v>10</v>
      </c>
      <c r="N94">
        <v>50</v>
      </c>
      <c r="O94">
        <f t="shared" si="14"/>
        <v>3.9</v>
      </c>
      <c r="P94" s="2">
        <f t="shared" si="18"/>
        <v>2.5641025641025643</v>
      </c>
      <c r="Q94" s="2">
        <f t="shared" si="19"/>
        <v>12.820512820512821</v>
      </c>
    </row>
    <row r="95" spans="1:17" x14ac:dyDescent="0.25">
      <c r="A95">
        <v>1.2</v>
      </c>
      <c r="B95">
        <v>10</v>
      </c>
      <c r="C95">
        <f t="shared" si="10"/>
        <v>8.8000000000000007</v>
      </c>
      <c r="D95">
        <f t="shared" si="11"/>
        <v>28526.483846731768</v>
      </c>
      <c r="F95">
        <f t="shared" si="12"/>
        <v>7.3333333333333339</v>
      </c>
      <c r="G95">
        <f t="shared" si="15"/>
        <v>1.2022846889952152</v>
      </c>
      <c r="I95" s="2">
        <f t="shared" si="13"/>
        <v>3118.2889834521429</v>
      </c>
      <c r="J95" s="2">
        <f t="shared" si="16"/>
        <v>7.0110288065843651</v>
      </c>
      <c r="K95">
        <f t="shared" si="17"/>
        <v>0.70110288065843662</v>
      </c>
      <c r="M95">
        <v>10</v>
      </c>
      <c r="N95">
        <v>50</v>
      </c>
      <c r="O95">
        <f t="shared" si="14"/>
        <v>4.4000000000000004</v>
      </c>
      <c r="P95" s="2">
        <f t="shared" si="18"/>
        <v>2.2727272727272725</v>
      </c>
      <c r="Q95" s="2">
        <f t="shared" si="19"/>
        <v>11.363636363636363</v>
      </c>
    </row>
    <row r="96" spans="1:17" x14ac:dyDescent="0.25">
      <c r="A96">
        <v>1.2</v>
      </c>
      <c r="B96">
        <v>11</v>
      </c>
      <c r="C96">
        <f t="shared" si="10"/>
        <v>9.8000000000000007</v>
      </c>
      <c r="D96">
        <f t="shared" si="11"/>
        <v>20654.659198123223</v>
      </c>
      <c r="F96">
        <f t="shared" si="12"/>
        <v>8.1666666666666679</v>
      </c>
      <c r="G96">
        <f t="shared" si="15"/>
        <v>1.1799572852396771</v>
      </c>
      <c r="I96" s="2">
        <f t="shared" si="13"/>
        <v>3408.1502572504514</v>
      </c>
      <c r="J96" s="2">
        <f t="shared" si="16"/>
        <v>9.6830452674897156</v>
      </c>
      <c r="K96">
        <f t="shared" si="17"/>
        <v>0.96830452674897149</v>
      </c>
      <c r="M96">
        <v>10</v>
      </c>
      <c r="N96">
        <v>50</v>
      </c>
      <c r="O96">
        <f t="shared" si="14"/>
        <v>4.9000000000000004</v>
      </c>
      <c r="P96" s="2">
        <f t="shared" si="18"/>
        <v>2.0408163265306123</v>
      </c>
      <c r="Q96" s="2">
        <f t="shared" si="19"/>
        <v>10.204081632653061</v>
      </c>
    </row>
    <row r="97" spans="1:17" x14ac:dyDescent="0.25">
      <c r="A97">
        <v>1.2</v>
      </c>
      <c r="B97">
        <v>12</v>
      </c>
      <c r="C97">
        <f t="shared" si="10"/>
        <v>10.8</v>
      </c>
      <c r="D97">
        <f t="shared" si="11"/>
        <v>15432.098765432094</v>
      </c>
      <c r="F97">
        <f t="shared" si="12"/>
        <v>9.0000000000000018</v>
      </c>
      <c r="G97">
        <f t="shared" si="15"/>
        <v>1.1620833333333334</v>
      </c>
      <c r="I97" s="2">
        <f t="shared" si="13"/>
        <v>3699.0261356941342</v>
      </c>
      <c r="J97" s="2">
        <f t="shared" si="16"/>
        <v>12.960000000000004</v>
      </c>
      <c r="K97">
        <f t="shared" si="17"/>
        <v>1.2960000000000005</v>
      </c>
      <c r="M97">
        <v>10</v>
      </c>
      <c r="N97">
        <v>50</v>
      </c>
      <c r="O97">
        <f t="shared" si="14"/>
        <v>5.4</v>
      </c>
      <c r="P97" s="2">
        <f t="shared" si="18"/>
        <v>1.8518518518518516</v>
      </c>
      <c r="Q97" s="2">
        <f t="shared" si="19"/>
        <v>9.2592592592592595</v>
      </c>
    </row>
    <row r="98" spans="1:17" x14ac:dyDescent="0.25">
      <c r="A98">
        <v>1.2</v>
      </c>
      <c r="B98">
        <v>13</v>
      </c>
      <c r="C98">
        <f t="shared" si="10"/>
        <v>11.8</v>
      </c>
      <c r="D98">
        <f t="shared" si="11"/>
        <v>11831.784164885405</v>
      </c>
      <c r="F98">
        <f t="shared" si="12"/>
        <v>9.8333333333333339</v>
      </c>
      <c r="G98">
        <f t="shared" si="15"/>
        <v>1.1474480332587145</v>
      </c>
      <c r="I98" s="2">
        <f t="shared" si="13"/>
        <v>3990.6294665250657</v>
      </c>
      <c r="J98" s="2">
        <f t="shared" si="16"/>
        <v>16.903621399176959</v>
      </c>
      <c r="K98">
        <f t="shared" si="17"/>
        <v>1.690362139917696</v>
      </c>
      <c r="M98">
        <v>10</v>
      </c>
      <c r="N98">
        <v>50</v>
      </c>
      <c r="O98">
        <f t="shared" si="14"/>
        <v>5.9</v>
      </c>
      <c r="P98" s="2">
        <f t="shared" si="18"/>
        <v>1.6949152542372881</v>
      </c>
      <c r="Q98" s="2">
        <f t="shared" si="19"/>
        <v>8.4745762711864394</v>
      </c>
    </row>
    <row r="99" spans="1:17" x14ac:dyDescent="0.25">
      <c r="A99">
        <v>1.2</v>
      </c>
      <c r="B99">
        <v>14</v>
      </c>
      <c r="C99">
        <f t="shared" si="10"/>
        <v>12.8</v>
      </c>
      <c r="D99">
        <f t="shared" si="11"/>
        <v>9269.7143554687464</v>
      </c>
      <c r="F99">
        <f t="shared" si="12"/>
        <v>10.666666666666668</v>
      </c>
      <c r="G99">
        <f t="shared" si="15"/>
        <v>1.1352424568965518</v>
      </c>
      <c r="I99" s="2">
        <f t="shared" si="13"/>
        <v>4282.7721155051649</v>
      </c>
      <c r="J99" s="2">
        <f t="shared" si="16"/>
        <v>21.575637860082313</v>
      </c>
      <c r="K99">
        <f t="shared" si="17"/>
        <v>2.1575637860082315</v>
      </c>
      <c r="M99">
        <v>10</v>
      </c>
      <c r="N99">
        <v>50</v>
      </c>
      <c r="O99">
        <f t="shared" si="14"/>
        <v>6.4</v>
      </c>
      <c r="P99" s="2">
        <f t="shared" si="18"/>
        <v>1.5625</v>
      </c>
      <c r="Q99" s="2">
        <f t="shared" si="19"/>
        <v>7.8125</v>
      </c>
    </row>
    <row r="100" spans="1:17" x14ac:dyDescent="0.25">
      <c r="A100">
        <v>1.2</v>
      </c>
      <c r="B100">
        <v>15</v>
      </c>
      <c r="C100">
        <f t="shared" si="10"/>
        <v>13.8</v>
      </c>
      <c r="D100">
        <f t="shared" si="11"/>
        <v>7397.0576148598639</v>
      </c>
      <c r="F100">
        <f t="shared" si="12"/>
        <v>11.500000000000002</v>
      </c>
      <c r="G100">
        <f t="shared" si="15"/>
        <v>1.1249068322981366</v>
      </c>
      <c r="I100" s="2">
        <f t="shared" si="13"/>
        <v>4575.3256735512959</v>
      </c>
      <c r="J100" s="2">
        <f t="shared" si="16"/>
        <v>27.037777777777791</v>
      </c>
      <c r="K100">
        <f t="shared" si="17"/>
        <v>2.7037777777777792</v>
      </c>
      <c r="M100">
        <v>10</v>
      </c>
      <c r="N100">
        <v>50</v>
      </c>
      <c r="O100">
        <f t="shared" si="14"/>
        <v>6.9</v>
      </c>
      <c r="P100" s="2">
        <f t="shared" si="18"/>
        <v>1.4492753623188406</v>
      </c>
      <c r="Q100" s="2">
        <f t="shared" si="19"/>
        <v>7.2463768115942022</v>
      </c>
    </row>
    <row r="101" spans="1:17" x14ac:dyDescent="0.25">
      <c r="A101">
        <v>1.2</v>
      </c>
      <c r="B101">
        <v>16</v>
      </c>
      <c r="C101">
        <f t="shared" si="10"/>
        <v>14.8</v>
      </c>
      <c r="D101">
        <f t="shared" si="11"/>
        <v>5996.6833158944173</v>
      </c>
      <c r="F101">
        <f t="shared" si="12"/>
        <v>12.333333333333334</v>
      </c>
      <c r="G101">
        <f t="shared" si="15"/>
        <v>1.1160413354531002</v>
      </c>
      <c r="I101" s="2">
        <f t="shared" si="13"/>
        <v>4868.1994989577179</v>
      </c>
      <c r="J101" s="2">
        <f t="shared" si="16"/>
        <v>33.351769547325112</v>
      </c>
      <c r="K101">
        <f t="shared" si="17"/>
        <v>3.3351769547325114</v>
      </c>
      <c r="M101">
        <v>10</v>
      </c>
      <c r="N101">
        <v>50</v>
      </c>
      <c r="O101">
        <f t="shared" si="14"/>
        <v>7.4</v>
      </c>
      <c r="P101" s="2">
        <f t="shared" si="18"/>
        <v>1.3513513513513513</v>
      </c>
      <c r="Q101" s="2">
        <f t="shared" si="19"/>
        <v>6.7567567567567561</v>
      </c>
    </row>
    <row r="102" spans="1:17" x14ac:dyDescent="0.25">
      <c r="A102">
        <v>1.2</v>
      </c>
      <c r="B102">
        <v>17</v>
      </c>
      <c r="C102">
        <f t="shared" si="10"/>
        <v>15.8</v>
      </c>
      <c r="D102">
        <f t="shared" si="11"/>
        <v>4928.6161946620841</v>
      </c>
      <c r="F102">
        <f t="shared" si="12"/>
        <v>13.166666666666668</v>
      </c>
      <c r="G102">
        <f t="shared" si="15"/>
        <v>1.108352696375932</v>
      </c>
      <c r="I102" s="2">
        <f t="shared" si="13"/>
        <v>5161.3277833627262</v>
      </c>
      <c r="J102" s="2">
        <f t="shared" si="16"/>
        <v>40.579341563786024</v>
      </c>
      <c r="K102">
        <f t="shared" si="17"/>
        <v>4.0579341563786029</v>
      </c>
      <c r="M102">
        <v>10</v>
      </c>
      <c r="N102">
        <v>50</v>
      </c>
      <c r="O102">
        <f t="shared" si="14"/>
        <v>7.9</v>
      </c>
      <c r="P102" s="2">
        <f t="shared" si="18"/>
        <v>1.2658227848101264</v>
      </c>
      <c r="Q102" s="2">
        <f t="shared" si="19"/>
        <v>6.3291139240506329</v>
      </c>
    </row>
    <row r="103" spans="1:17" x14ac:dyDescent="0.25">
      <c r="A103">
        <v>1.2</v>
      </c>
      <c r="B103">
        <v>18</v>
      </c>
      <c r="C103">
        <f t="shared" si="10"/>
        <v>16.8</v>
      </c>
      <c r="D103">
        <f t="shared" si="11"/>
        <v>4099.854227405247</v>
      </c>
      <c r="F103">
        <f t="shared" si="12"/>
        <v>14.000000000000002</v>
      </c>
      <c r="G103">
        <f t="shared" si="15"/>
        <v>1.101620879120879</v>
      </c>
      <c r="I103" s="2">
        <f t="shared" si="13"/>
        <v>5454.6615923435138</v>
      </c>
      <c r="J103" s="2">
        <f t="shared" si="16"/>
        <v>48.782222222222231</v>
      </c>
      <c r="K103">
        <f t="shared" si="17"/>
        <v>4.8782222222222229</v>
      </c>
      <c r="M103">
        <v>10</v>
      </c>
      <c r="N103">
        <v>50</v>
      </c>
      <c r="O103">
        <f t="shared" si="14"/>
        <v>8.4</v>
      </c>
      <c r="P103" s="2">
        <f t="shared" si="18"/>
        <v>1.1904761904761905</v>
      </c>
      <c r="Q103" s="2">
        <f t="shared" si="19"/>
        <v>5.9523809523809526</v>
      </c>
    </row>
    <row r="104" spans="1:17" x14ac:dyDescent="0.25">
      <c r="A104">
        <v>1.2</v>
      </c>
      <c r="B104">
        <v>20</v>
      </c>
      <c r="C104">
        <f t="shared" si="10"/>
        <v>18.8</v>
      </c>
      <c r="D104">
        <f t="shared" si="11"/>
        <v>2925.6523121081059</v>
      </c>
      <c r="F104">
        <f t="shared" si="12"/>
        <v>15.666666666666668</v>
      </c>
      <c r="G104">
        <f t="shared" si="15"/>
        <v>1.0903916827852997</v>
      </c>
      <c r="I104" s="2">
        <f t="shared" si="13"/>
        <v>6041.8056536398572</v>
      </c>
      <c r="J104" s="2">
        <f t="shared" si="16"/>
        <v>68.360823045267509</v>
      </c>
      <c r="K104">
        <f t="shared" si="17"/>
        <v>6.8360823045267507</v>
      </c>
      <c r="M104">
        <v>10</v>
      </c>
      <c r="N104">
        <v>50</v>
      </c>
      <c r="O104">
        <f t="shared" si="14"/>
        <v>9.4</v>
      </c>
      <c r="P104" s="2">
        <f t="shared" si="18"/>
        <v>1.0638297872340425</v>
      </c>
      <c r="Q104" s="2">
        <f t="shared" si="19"/>
        <v>5.3191489361702127</v>
      </c>
    </row>
    <row r="105" spans="1:17" x14ac:dyDescent="0.25">
      <c r="A105">
        <v>1.2</v>
      </c>
      <c r="B105">
        <v>22</v>
      </c>
      <c r="C105">
        <f t="shared" si="10"/>
        <v>20.8</v>
      </c>
      <c r="D105">
        <f t="shared" si="11"/>
        <v>2160.2611515703225</v>
      </c>
      <c r="F105">
        <f t="shared" si="12"/>
        <v>17.333333333333336</v>
      </c>
      <c r="G105">
        <f t="shared" si="15"/>
        <v>1.081399136577708</v>
      </c>
      <c r="I105" s="2">
        <f t="shared" si="13"/>
        <v>6629.4229171598472</v>
      </c>
      <c r="J105" s="2">
        <f t="shared" si="16"/>
        <v>92.581399176954761</v>
      </c>
      <c r="K105">
        <f t="shared" si="17"/>
        <v>9.2581399176954768</v>
      </c>
      <c r="M105">
        <v>10</v>
      </c>
      <c r="N105">
        <v>50</v>
      </c>
      <c r="O105">
        <f t="shared" si="14"/>
        <v>10.4</v>
      </c>
      <c r="P105" s="2">
        <f t="shared" si="18"/>
        <v>0.96153846153846145</v>
      </c>
      <c r="Q105" s="2">
        <f t="shared" si="19"/>
        <v>4.8076923076923075</v>
      </c>
    </row>
    <row r="106" spans="1:17" x14ac:dyDescent="0.25">
      <c r="A106">
        <v>1.4</v>
      </c>
      <c r="B106">
        <v>8</v>
      </c>
      <c r="C106">
        <f t="shared" si="10"/>
        <v>6.6</v>
      </c>
      <c r="D106">
        <f t="shared" si="11"/>
        <v>125271.30812254777</v>
      </c>
      <c r="F106">
        <f t="shared" si="12"/>
        <v>4.7142857142857144</v>
      </c>
      <c r="G106">
        <f t="shared" si="15"/>
        <v>1.3323776223776223</v>
      </c>
      <c r="I106" s="2">
        <f t="shared" si="13"/>
        <v>1632.1394738173844</v>
      </c>
      <c r="J106" s="2">
        <f t="shared" si="16"/>
        <v>1.5965347771761769</v>
      </c>
      <c r="K106">
        <f t="shared" si="17"/>
        <v>0.15965347771761768</v>
      </c>
      <c r="M106">
        <v>10</v>
      </c>
      <c r="N106">
        <v>50</v>
      </c>
      <c r="O106">
        <f t="shared" si="14"/>
        <v>3.3</v>
      </c>
      <c r="P106" s="2">
        <f t="shared" si="18"/>
        <v>3.0303030303030303</v>
      </c>
      <c r="Q106" s="2">
        <f t="shared" si="19"/>
        <v>15.151515151515152</v>
      </c>
    </row>
    <row r="107" spans="1:17" x14ac:dyDescent="0.25">
      <c r="A107">
        <v>1.4</v>
      </c>
      <c r="B107">
        <v>9</v>
      </c>
      <c r="C107">
        <f t="shared" si="10"/>
        <v>7.6</v>
      </c>
      <c r="D107">
        <f t="shared" si="11"/>
        <v>82043.209651552694</v>
      </c>
      <c r="F107">
        <f t="shared" si="12"/>
        <v>5.4285714285714288</v>
      </c>
      <c r="G107">
        <f t="shared" si="15"/>
        <v>1.282644312393888</v>
      </c>
      <c r="I107" s="2">
        <f t="shared" si="13"/>
        <v>1809.2802184852044</v>
      </c>
      <c r="J107" s="2">
        <f t="shared" si="16"/>
        <v>2.437739830626128</v>
      </c>
      <c r="K107">
        <f t="shared" si="17"/>
        <v>0.2437739830626128</v>
      </c>
      <c r="M107">
        <v>10</v>
      </c>
      <c r="N107">
        <v>50</v>
      </c>
      <c r="O107">
        <f t="shared" si="14"/>
        <v>3.8</v>
      </c>
      <c r="P107" s="2">
        <f t="shared" si="18"/>
        <v>2.6315789473684212</v>
      </c>
      <c r="Q107" s="2">
        <f t="shared" si="19"/>
        <v>13.157894736842106</v>
      </c>
    </row>
    <row r="108" spans="1:17" x14ac:dyDescent="0.25">
      <c r="A108">
        <v>1.4</v>
      </c>
      <c r="B108">
        <v>10</v>
      </c>
      <c r="C108">
        <f t="shared" si="10"/>
        <v>8.6</v>
      </c>
      <c r="D108">
        <f t="shared" si="11"/>
        <v>56622.372872828797</v>
      </c>
      <c r="F108">
        <f t="shared" si="12"/>
        <v>6.1428571428571432</v>
      </c>
      <c r="G108">
        <f t="shared" si="15"/>
        <v>1.2459496124031006</v>
      </c>
      <c r="I108" s="2">
        <f t="shared" si="13"/>
        <v>1988.7717096833901</v>
      </c>
      <c r="J108" s="2">
        <f t="shared" si="16"/>
        <v>3.5321727058170214</v>
      </c>
      <c r="K108">
        <f t="shared" si="17"/>
        <v>0.3532172705817021</v>
      </c>
      <c r="M108">
        <v>10</v>
      </c>
      <c r="N108">
        <v>50</v>
      </c>
      <c r="O108">
        <f t="shared" si="14"/>
        <v>4.3</v>
      </c>
      <c r="P108" s="2">
        <f t="shared" si="18"/>
        <v>2.3255813953488373</v>
      </c>
      <c r="Q108" s="2">
        <f t="shared" si="19"/>
        <v>11.627906976744187</v>
      </c>
    </row>
    <row r="109" spans="1:17" x14ac:dyDescent="0.25">
      <c r="A109">
        <v>1.4</v>
      </c>
      <c r="B109">
        <v>11</v>
      </c>
      <c r="C109">
        <f t="shared" si="10"/>
        <v>9.6</v>
      </c>
      <c r="D109">
        <f t="shared" si="11"/>
        <v>40707.058376736102</v>
      </c>
      <c r="F109">
        <f t="shared" si="12"/>
        <v>6.8571428571428577</v>
      </c>
      <c r="G109">
        <f t="shared" si="15"/>
        <v>1.2177362804878047</v>
      </c>
      <c r="I109" s="2">
        <f t="shared" si="13"/>
        <v>2169.7539181935158</v>
      </c>
      <c r="J109" s="2">
        <f t="shared" si="16"/>
        <v>4.9131528529779267</v>
      </c>
      <c r="K109">
        <f t="shared" si="17"/>
        <v>0.49131528529779267</v>
      </c>
      <c r="M109">
        <v>10</v>
      </c>
      <c r="N109">
        <v>50</v>
      </c>
      <c r="O109">
        <f t="shared" si="14"/>
        <v>4.8</v>
      </c>
      <c r="P109" s="2">
        <f t="shared" si="18"/>
        <v>2.0833333333333335</v>
      </c>
      <c r="Q109" s="2">
        <f t="shared" si="19"/>
        <v>10.416666666666668</v>
      </c>
    </row>
    <row r="110" spans="1:17" x14ac:dyDescent="0.25">
      <c r="A110">
        <v>1.4</v>
      </c>
      <c r="B110">
        <v>12</v>
      </c>
      <c r="C110">
        <f t="shared" si="10"/>
        <v>10.6</v>
      </c>
      <c r="D110">
        <f t="shared" si="11"/>
        <v>30238.888478408346</v>
      </c>
      <c r="F110">
        <f t="shared" si="12"/>
        <v>7.5714285714285721</v>
      </c>
      <c r="G110">
        <f t="shared" si="15"/>
        <v>1.1953568498769482</v>
      </c>
      <c r="I110" s="2">
        <f t="shared" si="13"/>
        <v>2351.7407405442959</v>
      </c>
      <c r="J110" s="2">
        <f t="shared" si="16"/>
        <v>6.6139997223379154</v>
      </c>
      <c r="K110">
        <f t="shared" si="17"/>
        <v>0.66139997223379154</v>
      </c>
      <c r="M110">
        <v>10</v>
      </c>
      <c r="N110">
        <v>50</v>
      </c>
      <c r="O110">
        <f t="shared" si="14"/>
        <v>5.3</v>
      </c>
      <c r="P110" s="2">
        <f t="shared" si="18"/>
        <v>1.8867924528301887</v>
      </c>
      <c r="Q110" s="2">
        <f t="shared" si="19"/>
        <v>9.433962264150944</v>
      </c>
    </row>
    <row r="111" spans="1:17" x14ac:dyDescent="0.25">
      <c r="A111">
        <v>1.4</v>
      </c>
      <c r="B111">
        <v>13</v>
      </c>
      <c r="C111">
        <f t="shared" si="10"/>
        <v>11.6</v>
      </c>
      <c r="D111">
        <f t="shared" si="11"/>
        <v>23073.286112591737</v>
      </c>
      <c r="F111">
        <f t="shared" si="12"/>
        <v>8.2857142857142865</v>
      </c>
      <c r="G111">
        <f t="shared" si="15"/>
        <v>1.1771653144016228</v>
      </c>
      <c r="I111" s="2">
        <f t="shared" si="13"/>
        <v>2534.4367020767149</v>
      </c>
      <c r="J111" s="2">
        <f t="shared" si="16"/>
        <v>8.6680327641260604</v>
      </c>
      <c r="K111">
        <f t="shared" si="17"/>
        <v>0.86680327641260602</v>
      </c>
      <c r="M111">
        <v>10</v>
      </c>
      <c r="N111">
        <v>50</v>
      </c>
      <c r="O111">
        <f t="shared" si="14"/>
        <v>5.8</v>
      </c>
      <c r="P111" s="2">
        <f t="shared" si="18"/>
        <v>1.7241379310344829</v>
      </c>
      <c r="Q111" s="2">
        <f t="shared" si="19"/>
        <v>8.6206896551724146</v>
      </c>
    </row>
    <row r="112" spans="1:17" x14ac:dyDescent="0.25">
      <c r="A112">
        <v>1.4</v>
      </c>
      <c r="B112">
        <v>14</v>
      </c>
      <c r="C112">
        <f t="shared" si="10"/>
        <v>12.6</v>
      </c>
      <c r="D112">
        <f t="shared" si="11"/>
        <v>18004.115226337446</v>
      </c>
      <c r="F112">
        <f t="shared" si="12"/>
        <v>9</v>
      </c>
      <c r="G112">
        <f t="shared" si="15"/>
        <v>1.1620833333333334</v>
      </c>
      <c r="I112" s="2">
        <f t="shared" si="13"/>
        <v>2717.6518547956912</v>
      </c>
      <c r="J112" s="2">
        <f t="shared" si="16"/>
        <v>11.10857142857143</v>
      </c>
      <c r="K112">
        <f t="shared" si="17"/>
        <v>1.1108571428571432</v>
      </c>
      <c r="M112">
        <v>10</v>
      </c>
      <c r="N112">
        <v>50</v>
      </c>
      <c r="O112">
        <f t="shared" si="14"/>
        <v>6.3</v>
      </c>
      <c r="P112" s="2">
        <f t="shared" si="18"/>
        <v>1.5873015873015874</v>
      </c>
      <c r="Q112" s="2">
        <f t="shared" si="19"/>
        <v>7.9365079365079367</v>
      </c>
    </row>
    <row r="113" spans="1:17" x14ac:dyDescent="0.25">
      <c r="A113">
        <v>1.4</v>
      </c>
      <c r="B113">
        <v>15</v>
      </c>
      <c r="C113">
        <f t="shared" si="10"/>
        <v>13.6</v>
      </c>
      <c r="D113">
        <f t="shared" si="11"/>
        <v>14317.48358945654</v>
      </c>
      <c r="F113">
        <f t="shared" si="12"/>
        <v>9.7142857142857153</v>
      </c>
      <c r="G113">
        <f t="shared" si="15"/>
        <v>1.1493743972999035</v>
      </c>
      <c r="I113" s="2">
        <f t="shared" si="13"/>
        <v>2901.2585287373158</v>
      </c>
      <c r="J113" s="2">
        <f t="shared" si="16"/>
        <v>13.968935165903099</v>
      </c>
      <c r="K113">
        <f t="shared" si="17"/>
        <v>1.39689351659031</v>
      </c>
      <c r="M113">
        <v>10</v>
      </c>
      <c r="N113">
        <v>50</v>
      </c>
      <c r="O113">
        <f t="shared" si="14"/>
        <v>6.8</v>
      </c>
      <c r="P113" s="2">
        <f t="shared" si="18"/>
        <v>1.4705882352941178</v>
      </c>
      <c r="Q113" s="2">
        <f t="shared" si="19"/>
        <v>7.3529411764705888</v>
      </c>
    </row>
    <row r="114" spans="1:17" x14ac:dyDescent="0.25">
      <c r="A114">
        <v>1.4</v>
      </c>
      <c r="B114">
        <v>16</v>
      </c>
      <c r="C114">
        <f t="shared" si="10"/>
        <v>14.6</v>
      </c>
      <c r="D114">
        <f t="shared" si="11"/>
        <v>11572.43770837778</v>
      </c>
      <c r="F114">
        <f t="shared" si="12"/>
        <v>10.428571428571429</v>
      </c>
      <c r="G114">
        <f t="shared" si="15"/>
        <v>1.1385180572851805</v>
      </c>
      <c r="I114" s="2">
        <f t="shared" si="13"/>
        <v>3085.1677418055328</v>
      </c>
      <c r="J114" s="2">
        <f t="shared" si="16"/>
        <v>17.282443426350138</v>
      </c>
      <c r="K114">
        <f t="shared" si="17"/>
        <v>1.7282443426350138</v>
      </c>
      <c r="M114">
        <v>10</v>
      </c>
      <c r="N114">
        <v>50</v>
      </c>
      <c r="O114">
        <f t="shared" si="14"/>
        <v>7.3</v>
      </c>
      <c r="P114" s="2">
        <f t="shared" si="18"/>
        <v>1.3698630136986301</v>
      </c>
      <c r="Q114" s="2">
        <f t="shared" si="19"/>
        <v>6.8493150684931505</v>
      </c>
    </row>
    <row r="115" spans="1:17" x14ac:dyDescent="0.25">
      <c r="A115">
        <v>1.4</v>
      </c>
      <c r="B115">
        <v>17</v>
      </c>
      <c r="C115">
        <f t="shared" si="10"/>
        <v>15.6</v>
      </c>
      <c r="D115">
        <f t="shared" si="11"/>
        <v>9486.5789207505168</v>
      </c>
      <c r="F115">
        <f t="shared" si="12"/>
        <v>11.142857142857144</v>
      </c>
      <c r="G115">
        <f t="shared" si="15"/>
        <v>1.1291359696641388</v>
      </c>
      <c r="I115" s="2">
        <f t="shared" si="13"/>
        <v>3269.3155772834593</v>
      </c>
      <c r="J115" s="2">
        <f t="shared" si="16"/>
        <v>21.08241566014161</v>
      </c>
      <c r="K115">
        <f t="shared" si="17"/>
        <v>2.1082415660141609</v>
      </c>
      <c r="M115">
        <v>10</v>
      </c>
      <c r="N115">
        <v>50</v>
      </c>
      <c r="O115">
        <f t="shared" si="14"/>
        <v>7.8</v>
      </c>
      <c r="P115" s="2">
        <f t="shared" si="18"/>
        <v>1.2820512820512822</v>
      </c>
      <c r="Q115" s="2">
        <f t="shared" si="19"/>
        <v>6.4102564102564106</v>
      </c>
    </row>
    <row r="116" spans="1:17" x14ac:dyDescent="0.25">
      <c r="A116">
        <v>1.4</v>
      </c>
      <c r="B116">
        <v>18</v>
      </c>
      <c r="C116">
        <f t="shared" si="10"/>
        <v>16.600000000000001</v>
      </c>
      <c r="D116">
        <f t="shared" si="11"/>
        <v>7873.3426957940592</v>
      </c>
      <c r="F116">
        <f t="shared" si="12"/>
        <v>11.857142857142859</v>
      </c>
      <c r="G116">
        <f t="shared" si="15"/>
        <v>1.1209464172479391</v>
      </c>
      <c r="I116" s="2">
        <f t="shared" si="13"/>
        <v>3453.6549386428596</v>
      </c>
      <c r="J116" s="2">
        <f t="shared" si="16"/>
        <v>25.40217131750661</v>
      </c>
      <c r="K116">
        <f t="shared" si="17"/>
        <v>2.5402171317506608</v>
      </c>
      <c r="M116">
        <v>10</v>
      </c>
      <c r="N116">
        <v>50</v>
      </c>
      <c r="O116">
        <f t="shared" si="14"/>
        <v>8.3000000000000007</v>
      </c>
      <c r="P116" s="2">
        <f t="shared" si="18"/>
        <v>1.2048192771084336</v>
      </c>
      <c r="Q116" s="2">
        <f t="shared" si="19"/>
        <v>6.0240963855421681</v>
      </c>
    </row>
    <row r="117" spans="1:17" x14ac:dyDescent="0.25">
      <c r="A117">
        <v>1.4</v>
      </c>
      <c r="B117">
        <v>20</v>
      </c>
      <c r="C117">
        <f t="shared" si="10"/>
        <v>18.600000000000001</v>
      </c>
      <c r="D117">
        <f t="shared" si="11"/>
        <v>5596.8618411973757</v>
      </c>
      <c r="F117">
        <f t="shared" si="12"/>
        <v>13.285714285714288</v>
      </c>
      <c r="G117">
        <f t="shared" si="15"/>
        <v>1.1073368342085521</v>
      </c>
      <c r="I117" s="2">
        <f t="shared" si="13"/>
        <v>3822.7746162980793</v>
      </c>
      <c r="J117" s="2">
        <f t="shared" si="16"/>
        <v>35.734310703873405</v>
      </c>
      <c r="K117">
        <f t="shared" si="17"/>
        <v>3.5734310703873406</v>
      </c>
      <c r="M117">
        <v>15</v>
      </c>
      <c r="N117">
        <v>50</v>
      </c>
      <c r="O117">
        <f t="shared" si="14"/>
        <v>9.3000000000000007</v>
      </c>
      <c r="P117" s="2">
        <f t="shared" si="18"/>
        <v>1.6129032258064515</v>
      </c>
      <c r="Q117" s="2">
        <f t="shared" si="19"/>
        <v>5.376344086021505</v>
      </c>
    </row>
    <row r="118" spans="1:17" x14ac:dyDescent="0.25">
      <c r="A118">
        <v>1.4</v>
      </c>
      <c r="B118">
        <v>22</v>
      </c>
      <c r="C118">
        <f t="shared" si="10"/>
        <v>20.6</v>
      </c>
      <c r="D118">
        <f t="shared" si="11"/>
        <v>4119.8533577005028</v>
      </c>
      <c r="F118">
        <f t="shared" si="12"/>
        <v>14.714285714285717</v>
      </c>
      <c r="G118">
        <f t="shared" si="15"/>
        <v>1.0964836165048544</v>
      </c>
      <c r="I118" s="2">
        <f t="shared" si="13"/>
        <v>4192.3291245156033</v>
      </c>
      <c r="J118" s="2">
        <f t="shared" si="16"/>
        <v>48.545417187283107</v>
      </c>
      <c r="K118">
        <f t="shared" si="17"/>
        <v>4.8545417187283109</v>
      </c>
      <c r="M118">
        <v>15</v>
      </c>
      <c r="N118">
        <v>50</v>
      </c>
      <c r="O118">
        <f t="shared" si="14"/>
        <v>10.3</v>
      </c>
      <c r="P118" s="2">
        <f t="shared" si="18"/>
        <v>1.4563106796116503</v>
      </c>
      <c r="Q118" s="2">
        <f t="shared" si="19"/>
        <v>4.8543689320388346</v>
      </c>
    </row>
    <row r="119" spans="1:17" x14ac:dyDescent="0.25">
      <c r="A119">
        <v>1.5</v>
      </c>
      <c r="B119">
        <v>8</v>
      </c>
      <c r="C119">
        <f t="shared" si="10"/>
        <v>6.5</v>
      </c>
      <c r="D119">
        <f t="shared" si="11"/>
        <v>172820.89212562583</v>
      </c>
      <c r="F119">
        <f t="shared" si="12"/>
        <v>4.333333333333333</v>
      </c>
      <c r="G119">
        <f t="shared" si="15"/>
        <v>1.3669230769230771</v>
      </c>
      <c r="I119" s="2">
        <f t="shared" si="13"/>
        <v>1340.768397626302</v>
      </c>
      <c r="J119" s="2">
        <f t="shared" si="16"/>
        <v>1.1572674897119342</v>
      </c>
      <c r="K119">
        <f t="shared" si="17"/>
        <v>0.11572674897119342</v>
      </c>
      <c r="M119">
        <v>15</v>
      </c>
      <c r="N119">
        <v>50</v>
      </c>
      <c r="O119">
        <f t="shared" si="14"/>
        <v>3.25</v>
      </c>
      <c r="P119" s="2">
        <f t="shared" si="18"/>
        <v>4.615384615384615</v>
      </c>
      <c r="Q119" s="2">
        <f t="shared" si="19"/>
        <v>15.384615384615385</v>
      </c>
    </row>
    <row r="120" spans="1:17" x14ac:dyDescent="0.25">
      <c r="A120">
        <v>1.5</v>
      </c>
      <c r="B120">
        <v>9</v>
      </c>
      <c r="C120">
        <f t="shared" si="10"/>
        <v>7.5</v>
      </c>
      <c r="D120">
        <f t="shared" si="11"/>
        <v>112500</v>
      </c>
      <c r="F120">
        <f t="shared" si="12"/>
        <v>5</v>
      </c>
      <c r="G120">
        <f t="shared" si="15"/>
        <v>1.3105</v>
      </c>
      <c r="I120" s="2">
        <f t="shared" si="13"/>
        <v>1483.1825985559385</v>
      </c>
      <c r="J120" s="2">
        <f t="shared" si="16"/>
        <v>1.7777777777777779</v>
      </c>
      <c r="K120">
        <f t="shared" si="17"/>
        <v>0.17777777777777781</v>
      </c>
      <c r="M120">
        <v>15</v>
      </c>
      <c r="N120">
        <v>50</v>
      </c>
      <c r="O120">
        <f t="shared" si="14"/>
        <v>3.75</v>
      </c>
      <c r="P120" s="2">
        <f t="shared" si="18"/>
        <v>4</v>
      </c>
      <c r="Q120" s="2">
        <f t="shared" si="19"/>
        <v>13.333333333333334</v>
      </c>
    </row>
    <row r="121" spans="1:17" x14ac:dyDescent="0.25">
      <c r="A121">
        <v>1.5</v>
      </c>
      <c r="B121">
        <v>10</v>
      </c>
      <c r="C121">
        <f t="shared" si="10"/>
        <v>8.5</v>
      </c>
      <c r="D121">
        <f t="shared" si="11"/>
        <v>77282.210462039482</v>
      </c>
      <c r="F121">
        <f t="shared" si="12"/>
        <v>5.666666666666667</v>
      </c>
      <c r="G121">
        <f t="shared" si="15"/>
        <v>1.2692436974789918</v>
      </c>
      <c r="I121" s="2">
        <f t="shared" si="13"/>
        <v>1628.0220176660232</v>
      </c>
      <c r="J121" s="2">
        <f t="shared" si="16"/>
        <v>2.5879176954732515</v>
      </c>
      <c r="K121">
        <f t="shared" si="17"/>
        <v>0.25879176954732513</v>
      </c>
      <c r="M121">
        <v>15</v>
      </c>
      <c r="N121">
        <v>50</v>
      </c>
      <c r="O121">
        <f t="shared" si="14"/>
        <v>4.25</v>
      </c>
      <c r="P121" s="2">
        <f t="shared" si="18"/>
        <v>3.5294117647058822</v>
      </c>
      <c r="Q121" s="2">
        <f t="shared" si="19"/>
        <v>11.764705882352942</v>
      </c>
    </row>
    <row r="122" spans="1:17" x14ac:dyDescent="0.25">
      <c r="A122">
        <v>1.5</v>
      </c>
      <c r="B122">
        <v>11</v>
      </c>
      <c r="C122">
        <f t="shared" si="10"/>
        <v>9.5</v>
      </c>
      <c r="D122">
        <f t="shared" si="11"/>
        <v>55356.101472517854</v>
      </c>
      <c r="F122">
        <f t="shared" si="12"/>
        <v>6.333333333333333</v>
      </c>
      <c r="G122">
        <f t="shared" si="15"/>
        <v>1.2377302631578948</v>
      </c>
      <c r="I122" s="2">
        <f t="shared" si="13"/>
        <v>1774.3771981388879</v>
      </c>
      <c r="J122" s="2">
        <f t="shared" si="16"/>
        <v>3.6129711934156381</v>
      </c>
      <c r="K122">
        <f t="shared" si="17"/>
        <v>0.36129711934156383</v>
      </c>
      <c r="M122">
        <v>15</v>
      </c>
      <c r="N122">
        <v>50</v>
      </c>
      <c r="O122">
        <f t="shared" si="14"/>
        <v>4.75</v>
      </c>
      <c r="P122" s="2">
        <f t="shared" si="18"/>
        <v>3.1578947368421053</v>
      </c>
      <c r="Q122" s="2">
        <f t="shared" si="19"/>
        <v>10.526315789473685</v>
      </c>
    </row>
    <row r="123" spans="1:17" x14ac:dyDescent="0.25">
      <c r="A123">
        <v>1.5</v>
      </c>
      <c r="B123">
        <v>12</v>
      </c>
      <c r="C123">
        <f t="shared" si="10"/>
        <v>10.5</v>
      </c>
      <c r="D123">
        <f t="shared" si="11"/>
        <v>40998.542274052481</v>
      </c>
      <c r="F123">
        <f t="shared" si="12"/>
        <v>7</v>
      </c>
      <c r="G123">
        <f t="shared" si="15"/>
        <v>1.2128571428571429</v>
      </c>
      <c r="I123" s="2">
        <f t="shared" si="13"/>
        <v>1921.7428861869389</v>
      </c>
      <c r="J123" s="2">
        <f t="shared" si="16"/>
        <v>4.878222222222222</v>
      </c>
      <c r="K123">
        <f t="shared" si="17"/>
        <v>0.48782222222222221</v>
      </c>
      <c r="M123">
        <v>15</v>
      </c>
      <c r="N123">
        <v>50</v>
      </c>
      <c r="O123">
        <f t="shared" si="14"/>
        <v>5.25</v>
      </c>
      <c r="P123" s="2">
        <f t="shared" si="18"/>
        <v>2.8571428571428572</v>
      </c>
      <c r="Q123" s="2">
        <f t="shared" si="19"/>
        <v>9.5238095238095237</v>
      </c>
    </row>
    <row r="124" spans="1:17" x14ac:dyDescent="0.25">
      <c r="A124">
        <v>1.5</v>
      </c>
      <c r="B124">
        <v>13</v>
      </c>
      <c r="C124">
        <f t="shared" si="10"/>
        <v>11.5</v>
      </c>
      <c r="D124">
        <f t="shared" si="11"/>
        <v>31206.336812690064</v>
      </c>
      <c r="F124">
        <f t="shared" si="12"/>
        <v>7.666666666666667</v>
      </c>
      <c r="G124">
        <f t="shared" si="15"/>
        <v>1.1927173913043478</v>
      </c>
      <c r="I124" s="2">
        <f t="shared" si="13"/>
        <v>2069.8159295376208</v>
      </c>
      <c r="J124" s="2">
        <f t="shared" si="16"/>
        <v>6.4089547325102885</v>
      </c>
      <c r="K124">
        <f t="shared" si="17"/>
        <v>0.64089547325102891</v>
      </c>
      <c r="M124">
        <v>15</v>
      </c>
      <c r="N124">
        <v>50</v>
      </c>
      <c r="O124">
        <f t="shared" si="14"/>
        <v>5.75</v>
      </c>
      <c r="P124" s="2">
        <f t="shared" si="18"/>
        <v>2.6086956521739131</v>
      </c>
      <c r="Q124" s="2">
        <f t="shared" si="19"/>
        <v>8.695652173913043</v>
      </c>
    </row>
    <row r="125" spans="1:17" x14ac:dyDescent="0.25">
      <c r="A125">
        <v>1.5</v>
      </c>
      <c r="B125">
        <v>14</v>
      </c>
      <c r="C125">
        <f t="shared" si="10"/>
        <v>12.5</v>
      </c>
      <c r="D125">
        <f t="shared" si="11"/>
        <v>24300</v>
      </c>
      <c r="F125">
        <f t="shared" si="12"/>
        <v>8.3333333333333339</v>
      </c>
      <c r="G125">
        <f t="shared" si="15"/>
        <v>1.1760727272727274</v>
      </c>
      <c r="I125" s="2">
        <f t="shared" si="13"/>
        <v>2218.4034131083981</v>
      </c>
      <c r="J125" s="2">
        <f t="shared" si="16"/>
        <v>8.2304526748971192</v>
      </c>
      <c r="K125">
        <f t="shared" si="17"/>
        <v>0.82304526748971196</v>
      </c>
      <c r="M125">
        <v>15</v>
      </c>
      <c r="N125">
        <v>50</v>
      </c>
      <c r="O125">
        <f t="shared" si="14"/>
        <v>6.25</v>
      </c>
      <c r="P125" s="2">
        <f t="shared" si="18"/>
        <v>2.4</v>
      </c>
      <c r="Q125" s="2">
        <f t="shared" si="19"/>
        <v>8</v>
      </c>
    </row>
    <row r="126" spans="1:17" x14ac:dyDescent="0.25">
      <c r="A126">
        <v>1.5</v>
      </c>
      <c r="B126">
        <v>15</v>
      </c>
      <c r="C126">
        <f t="shared" si="10"/>
        <v>13.5</v>
      </c>
      <c r="D126">
        <f t="shared" si="11"/>
        <v>19290.123456790123</v>
      </c>
      <c r="F126">
        <f t="shared" si="12"/>
        <v>9</v>
      </c>
      <c r="G126">
        <f t="shared" si="15"/>
        <v>1.1620833333333334</v>
      </c>
      <c r="I126" s="2">
        <f t="shared" si="13"/>
        <v>2367.3767268442466</v>
      </c>
      <c r="J126" s="2">
        <f t="shared" si="16"/>
        <v>10.368</v>
      </c>
      <c r="K126">
        <f t="shared" si="17"/>
        <v>1.0367999999999999</v>
      </c>
      <c r="M126">
        <v>15</v>
      </c>
      <c r="N126">
        <v>50</v>
      </c>
      <c r="O126">
        <f t="shared" si="14"/>
        <v>6.75</v>
      </c>
      <c r="P126" s="2">
        <f t="shared" si="18"/>
        <v>2.2222222222222223</v>
      </c>
      <c r="Q126" s="2">
        <f t="shared" si="19"/>
        <v>7.4074074074074074</v>
      </c>
    </row>
    <row r="127" spans="1:17" x14ac:dyDescent="0.25">
      <c r="A127">
        <v>1.5</v>
      </c>
      <c r="B127">
        <v>16</v>
      </c>
      <c r="C127">
        <f t="shared" si="10"/>
        <v>14.5</v>
      </c>
      <c r="D127">
        <f t="shared" si="11"/>
        <v>15567.981467054818</v>
      </c>
      <c r="F127">
        <f t="shared" si="12"/>
        <v>9.6666666666666661</v>
      </c>
      <c r="G127">
        <f t="shared" si="15"/>
        <v>1.1501591511936338</v>
      </c>
      <c r="I127" s="2">
        <f t="shared" si="13"/>
        <v>2516.6468330147636</v>
      </c>
      <c r="J127" s="2">
        <f t="shared" si="16"/>
        <v>12.846880658436215</v>
      </c>
      <c r="K127">
        <f t="shared" si="17"/>
        <v>1.2846880658436215</v>
      </c>
      <c r="M127">
        <v>15</v>
      </c>
      <c r="N127">
        <v>50</v>
      </c>
      <c r="O127">
        <f t="shared" si="14"/>
        <v>7.25</v>
      </c>
      <c r="P127" s="2">
        <f t="shared" si="18"/>
        <v>2.0689655172413794</v>
      </c>
      <c r="Q127" s="2">
        <f t="shared" si="19"/>
        <v>6.8965517241379306</v>
      </c>
    </row>
    <row r="128" spans="1:17" x14ac:dyDescent="0.25">
      <c r="A128">
        <v>1.5</v>
      </c>
      <c r="B128">
        <v>17</v>
      </c>
      <c r="C128">
        <f t="shared" si="10"/>
        <v>15.5</v>
      </c>
      <c r="D128">
        <f t="shared" si="11"/>
        <v>12745.040448457587</v>
      </c>
      <c r="F128">
        <f t="shared" si="12"/>
        <v>10.333333333333334</v>
      </c>
      <c r="G128">
        <f t="shared" si="15"/>
        <v>1.1398732718894009</v>
      </c>
      <c r="I128" s="2">
        <f t="shared" si="13"/>
        <v>2666.1501332410953</v>
      </c>
      <c r="J128" s="2">
        <f t="shared" si="16"/>
        <v>15.692378600823048</v>
      </c>
      <c r="K128">
        <f t="shared" si="17"/>
        <v>1.5692378600823049</v>
      </c>
      <c r="M128">
        <v>15</v>
      </c>
      <c r="N128">
        <v>50</v>
      </c>
      <c r="O128">
        <f t="shared" si="14"/>
        <v>7.75</v>
      </c>
      <c r="P128" s="2">
        <f t="shared" si="18"/>
        <v>1.935483870967742</v>
      </c>
      <c r="Q128" s="2">
        <f t="shared" si="19"/>
        <v>6.4516129032258061</v>
      </c>
    </row>
    <row r="129" spans="1:17" x14ac:dyDescent="0.25">
      <c r="A129">
        <v>1.5</v>
      </c>
      <c r="B129">
        <v>18</v>
      </c>
      <c r="C129">
        <f t="shared" si="10"/>
        <v>16.5</v>
      </c>
      <c r="D129">
        <f t="shared" si="11"/>
        <v>10565.364387678435</v>
      </c>
      <c r="F129">
        <f t="shared" si="12"/>
        <v>11</v>
      </c>
      <c r="G129">
        <f t="shared" si="15"/>
        <v>1.1309090909090909</v>
      </c>
      <c r="I129" s="2">
        <f t="shared" si="13"/>
        <v>2815.8399887120754</v>
      </c>
      <c r="J129" s="2">
        <f t="shared" si="16"/>
        <v>18.929777777777783</v>
      </c>
      <c r="K129">
        <f t="shared" si="17"/>
        <v>1.8929777777777783</v>
      </c>
      <c r="M129">
        <v>15</v>
      </c>
      <c r="N129">
        <v>50</v>
      </c>
      <c r="O129">
        <f t="shared" si="14"/>
        <v>8.25</v>
      </c>
      <c r="P129" s="2">
        <f t="shared" si="18"/>
        <v>1.8181818181818181</v>
      </c>
      <c r="Q129" s="2">
        <f t="shared" si="19"/>
        <v>6.0606060606060606</v>
      </c>
    </row>
    <row r="130" spans="1:17" x14ac:dyDescent="0.25">
      <c r="A130">
        <v>1.5</v>
      </c>
      <c r="B130">
        <v>19</v>
      </c>
      <c r="C130">
        <f t="shared" si="10"/>
        <v>17.5</v>
      </c>
      <c r="D130">
        <f t="shared" si="11"/>
        <v>8855.6851311953342</v>
      </c>
      <c r="F130">
        <f t="shared" si="12"/>
        <v>11.666666666666666</v>
      </c>
      <c r="G130">
        <f t="shared" si="15"/>
        <v>1.1230267857142857</v>
      </c>
      <c r="I130" s="2">
        <f t="shared" si="13"/>
        <v>2965.6814203193339</v>
      </c>
      <c r="J130" s="2">
        <f t="shared" si="16"/>
        <v>22.584362139917697</v>
      </c>
      <c r="K130">
        <f t="shared" si="17"/>
        <v>2.2584362139917697</v>
      </c>
      <c r="M130">
        <v>15</v>
      </c>
      <c r="N130">
        <v>50</v>
      </c>
      <c r="O130">
        <f t="shared" si="14"/>
        <v>8.75</v>
      </c>
      <c r="P130" s="2">
        <f t="shared" si="18"/>
        <v>1.7142857142857142</v>
      </c>
      <c r="Q130" s="2">
        <f t="shared" si="19"/>
        <v>5.7142857142857144</v>
      </c>
    </row>
    <row r="131" spans="1:17" x14ac:dyDescent="0.25">
      <c r="A131">
        <v>1.5</v>
      </c>
      <c r="B131">
        <v>20</v>
      </c>
      <c r="C131">
        <f t="shared" si="10"/>
        <v>18.5</v>
      </c>
      <c r="D131">
        <f t="shared" si="11"/>
        <v>7495.8541448680235</v>
      </c>
      <c r="F131">
        <f t="shared" si="12"/>
        <v>12.333333333333334</v>
      </c>
      <c r="G131">
        <f t="shared" si="15"/>
        <v>1.1160413354531002</v>
      </c>
      <c r="I131" s="2">
        <f t="shared" si="13"/>
        <v>3115.6476793329393</v>
      </c>
      <c r="J131" s="2">
        <f t="shared" si="16"/>
        <v>26.681415637860084</v>
      </c>
      <c r="K131">
        <f t="shared" si="17"/>
        <v>2.6681415637860084</v>
      </c>
      <c r="M131">
        <v>15</v>
      </c>
      <c r="N131">
        <v>50</v>
      </c>
      <c r="O131">
        <f t="shared" si="14"/>
        <v>9.25</v>
      </c>
      <c r="P131" s="2">
        <f t="shared" si="18"/>
        <v>1.6216216216216217</v>
      </c>
      <c r="Q131" s="2">
        <f t="shared" si="19"/>
        <v>5.4054054054054053</v>
      </c>
    </row>
    <row r="132" spans="1:17" x14ac:dyDescent="0.25">
      <c r="A132">
        <v>1.5</v>
      </c>
      <c r="B132">
        <v>22</v>
      </c>
      <c r="C132">
        <f t="shared" si="10"/>
        <v>20.5</v>
      </c>
      <c r="D132">
        <f t="shared" si="11"/>
        <v>5509.0248255248762</v>
      </c>
      <c r="F132">
        <f t="shared" si="12"/>
        <v>13.666666666666666</v>
      </c>
      <c r="G132">
        <f t="shared" si="15"/>
        <v>1.1042105263157893</v>
      </c>
      <c r="I132" s="2">
        <f t="shared" si="13"/>
        <v>3415.8758412172851</v>
      </c>
      <c r="J132" s="2">
        <f t="shared" si="16"/>
        <v>36.304065843621402</v>
      </c>
      <c r="K132">
        <f t="shared" si="17"/>
        <v>3.6304065843621403</v>
      </c>
      <c r="M132">
        <v>15</v>
      </c>
      <c r="N132">
        <v>50</v>
      </c>
      <c r="O132">
        <f t="shared" si="14"/>
        <v>10.25</v>
      </c>
      <c r="P132" s="2">
        <f t="shared" si="18"/>
        <v>1.4634146341463414</v>
      </c>
      <c r="Q132" s="2">
        <f t="shared" si="19"/>
        <v>4.8780487804878048</v>
      </c>
    </row>
    <row r="133" spans="1:17" x14ac:dyDescent="0.25">
      <c r="A133">
        <v>1.5</v>
      </c>
      <c r="B133">
        <v>25</v>
      </c>
      <c r="C133">
        <f t="shared" si="10"/>
        <v>23.5</v>
      </c>
      <c r="D133">
        <f t="shared" si="11"/>
        <v>3657.0653901351334</v>
      </c>
      <c r="F133">
        <f t="shared" si="12"/>
        <v>15.666666666666666</v>
      </c>
      <c r="G133">
        <f t="shared" si="15"/>
        <v>1.0903916827852997</v>
      </c>
      <c r="I133" s="2">
        <f t="shared" si="13"/>
        <v>3866.7556183295092</v>
      </c>
      <c r="J133" s="2">
        <f t="shared" si="16"/>
        <v>54.688658436213998</v>
      </c>
      <c r="K133">
        <f t="shared" si="17"/>
        <v>5.4688658436214004</v>
      </c>
      <c r="M133">
        <v>15</v>
      </c>
      <c r="N133">
        <v>50</v>
      </c>
      <c r="O133">
        <f t="shared" si="14"/>
        <v>11.75</v>
      </c>
      <c r="P133" s="2">
        <f t="shared" si="18"/>
        <v>1.2765957446808511</v>
      </c>
      <c r="Q133" s="2">
        <f t="shared" si="19"/>
        <v>4.2553191489361701</v>
      </c>
    </row>
    <row r="134" spans="1:17" x14ac:dyDescent="0.25">
      <c r="A134">
        <v>1.6</v>
      </c>
      <c r="B134">
        <v>9</v>
      </c>
      <c r="C134">
        <f t="shared" si="10"/>
        <v>7.4</v>
      </c>
      <c r="D134">
        <f t="shared" si="11"/>
        <v>151619.84482656509</v>
      </c>
      <c r="F134">
        <f t="shared" si="12"/>
        <v>4.625</v>
      </c>
      <c r="G134">
        <f t="shared" si="15"/>
        <v>1.3398695246971108</v>
      </c>
      <c r="I134" s="2">
        <f t="shared" si="13"/>
        <v>1232.8333975450219</v>
      </c>
      <c r="J134" s="2">
        <f t="shared" si="16"/>
        <v>1.3190885416666662</v>
      </c>
      <c r="K134">
        <f t="shared" si="17"/>
        <v>0.13190885416666664</v>
      </c>
      <c r="M134">
        <v>15</v>
      </c>
      <c r="N134">
        <v>50</v>
      </c>
      <c r="O134">
        <f t="shared" si="14"/>
        <v>3.7</v>
      </c>
      <c r="P134" s="2">
        <f t="shared" si="18"/>
        <v>4.0540540540540535</v>
      </c>
      <c r="Q134" s="2">
        <f t="shared" si="19"/>
        <v>13.513513513513512</v>
      </c>
    </row>
    <row r="135" spans="1:17" x14ac:dyDescent="0.25">
      <c r="A135">
        <v>1.6</v>
      </c>
      <c r="B135">
        <v>10</v>
      </c>
      <c r="C135">
        <f t="shared" si="10"/>
        <v>8.4</v>
      </c>
      <c r="D135">
        <f t="shared" si="11"/>
        <v>103660.51182377717</v>
      </c>
      <c r="F135">
        <f t="shared" si="12"/>
        <v>5.25</v>
      </c>
      <c r="G135">
        <f t="shared" si="15"/>
        <v>1.2936134453781514</v>
      </c>
      <c r="I135" s="2">
        <f t="shared" si="13"/>
        <v>1351.1201437260866</v>
      </c>
      <c r="J135" s="2">
        <f t="shared" si="16"/>
        <v>1.9293749999999992</v>
      </c>
      <c r="K135">
        <f t="shared" si="17"/>
        <v>0.19293749999999993</v>
      </c>
      <c r="M135">
        <v>15</v>
      </c>
      <c r="N135">
        <v>50</v>
      </c>
      <c r="O135">
        <f t="shared" si="14"/>
        <v>4.2</v>
      </c>
      <c r="P135" s="2">
        <f t="shared" si="18"/>
        <v>3.5714285714285712</v>
      </c>
      <c r="Q135" s="2">
        <f t="shared" si="19"/>
        <v>11.904761904761905</v>
      </c>
    </row>
    <row r="136" spans="1:17" x14ac:dyDescent="0.25">
      <c r="A136">
        <v>1.6</v>
      </c>
      <c r="B136">
        <v>11</v>
      </c>
      <c r="C136">
        <f t="shared" ref="C136:C199" si="20">B136-A136</f>
        <v>9.4</v>
      </c>
      <c r="D136">
        <f t="shared" ref="D136:D199" si="21">75*POWER(10,9)*A136^4*POWER(10,-12)/(8*C136^3*POWER(10,-9))</f>
        <v>73972.048582684001</v>
      </c>
      <c r="F136">
        <f t="shared" ref="F136:F199" si="22">C136/A136</f>
        <v>5.875</v>
      </c>
      <c r="G136">
        <f t="shared" si="15"/>
        <v>1.2585270049099835</v>
      </c>
      <c r="I136" s="2">
        <f t="shared" ref="I136:I199" si="23">G136*8*C136*POWER(10,-3)*200/(PI()*A136^3*POWER(10,-9))/POWER(10,6)</f>
        <v>1470.9589548070167</v>
      </c>
      <c r="J136" s="2">
        <f t="shared" si="16"/>
        <v>2.7037239583333332</v>
      </c>
      <c r="K136">
        <f t="shared" si="17"/>
        <v>0.27037239583333333</v>
      </c>
      <c r="M136">
        <v>15</v>
      </c>
      <c r="N136">
        <v>50</v>
      </c>
      <c r="O136">
        <f t="shared" ref="O136:O199" si="24">C136/2</f>
        <v>4.7</v>
      </c>
      <c r="P136" s="2">
        <f t="shared" si="18"/>
        <v>3.1914893617021276</v>
      </c>
      <c r="Q136" s="2">
        <f t="shared" si="19"/>
        <v>10.638297872340425</v>
      </c>
    </row>
    <row r="137" spans="1:17" x14ac:dyDescent="0.25">
      <c r="A137">
        <v>1.6</v>
      </c>
      <c r="B137">
        <v>12</v>
      </c>
      <c r="C137">
        <f t="shared" si="20"/>
        <v>10.4</v>
      </c>
      <c r="D137">
        <f t="shared" si="21"/>
        <v>54619.93627674102</v>
      </c>
      <c r="F137">
        <f t="shared" si="22"/>
        <v>6.5</v>
      </c>
      <c r="G137">
        <f t="shared" ref="G137:G200" si="25">(4*F137-1)/(4*F137-4)+0.615/F137</f>
        <v>1.230979020979021</v>
      </c>
      <c r="I137" s="2">
        <f t="shared" si="23"/>
        <v>1591.820717753769</v>
      </c>
      <c r="J137" s="2">
        <f t="shared" ref="J137:J200" si="26">200/D137*POWER(10,3)</f>
        <v>3.6616666666666657</v>
      </c>
      <c r="K137">
        <f t="shared" ref="K137:K200" si="27">1/2*200*J137*POWER(10,-3)</f>
        <v>0.36616666666666658</v>
      </c>
      <c r="M137">
        <v>15</v>
      </c>
      <c r="N137">
        <v>50</v>
      </c>
      <c r="O137">
        <f t="shared" si="24"/>
        <v>5.2</v>
      </c>
      <c r="P137" s="2">
        <f t="shared" ref="P137:P200" si="28">M137/O137</f>
        <v>2.8846153846153846</v>
      </c>
      <c r="Q137" s="2">
        <f t="shared" ref="Q137:Q200" si="29">N137/O137</f>
        <v>9.615384615384615</v>
      </c>
    </row>
    <row r="138" spans="1:17" x14ac:dyDescent="0.25">
      <c r="A138">
        <v>1.6</v>
      </c>
      <c r="B138">
        <v>13</v>
      </c>
      <c r="C138">
        <f t="shared" si="20"/>
        <v>11.4</v>
      </c>
      <c r="D138">
        <f t="shared" si="21"/>
        <v>41470.249955451894</v>
      </c>
      <c r="F138">
        <f t="shared" si="22"/>
        <v>7.125</v>
      </c>
      <c r="G138">
        <f t="shared" si="25"/>
        <v>1.2087647690655208</v>
      </c>
      <c r="I138" s="2">
        <f t="shared" si="23"/>
        <v>1713.392284035988</v>
      </c>
      <c r="J138" s="2">
        <f t="shared" si="26"/>
        <v>4.8227343749999987</v>
      </c>
      <c r="K138">
        <f t="shared" si="27"/>
        <v>0.4822734374999999</v>
      </c>
      <c r="M138">
        <v>15</v>
      </c>
      <c r="N138">
        <v>50</v>
      </c>
      <c r="O138">
        <f t="shared" si="24"/>
        <v>5.7</v>
      </c>
      <c r="P138" s="2">
        <f t="shared" si="28"/>
        <v>2.6315789473684208</v>
      </c>
      <c r="Q138" s="2">
        <f t="shared" si="29"/>
        <v>8.7719298245614024</v>
      </c>
    </row>
    <row r="139" spans="1:17" x14ac:dyDescent="0.25">
      <c r="A139">
        <v>1.6</v>
      </c>
      <c r="B139">
        <v>14</v>
      </c>
      <c r="C139">
        <f t="shared" si="20"/>
        <v>12.4</v>
      </c>
      <c r="D139">
        <f t="shared" si="21"/>
        <v>32224.497331408824</v>
      </c>
      <c r="F139">
        <f t="shared" si="22"/>
        <v>7.75</v>
      </c>
      <c r="G139">
        <f t="shared" si="25"/>
        <v>1.1904659498207886</v>
      </c>
      <c r="I139" s="2">
        <f t="shared" si="23"/>
        <v>1835.4764860604898</v>
      </c>
      <c r="J139" s="2">
        <f t="shared" si="26"/>
        <v>6.2064583333333312</v>
      </c>
      <c r="K139">
        <f t="shared" si="27"/>
        <v>0.62064583333333312</v>
      </c>
      <c r="M139">
        <v>15</v>
      </c>
      <c r="N139">
        <v>50</v>
      </c>
      <c r="O139">
        <f t="shared" si="24"/>
        <v>6.2</v>
      </c>
      <c r="P139" s="2">
        <f t="shared" si="28"/>
        <v>2.4193548387096775</v>
      </c>
      <c r="Q139" s="2">
        <f t="shared" si="29"/>
        <v>8.064516129032258</v>
      </c>
    </row>
    <row r="140" spans="1:17" x14ac:dyDescent="0.25">
      <c r="A140">
        <v>1.6</v>
      </c>
      <c r="B140">
        <v>15</v>
      </c>
      <c r="C140">
        <f t="shared" si="20"/>
        <v>13.4</v>
      </c>
      <c r="D140">
        <f t="shared" si="21"/>
        <v>25535.055841310277</v>
      </c>
      <c r="F140">
        <f t="shared" si="22"/>
        <v>8.375</v>
      </c>
      <c r="G140">
        <f t="shared" si="25"/>
        <v>1.1751277510751328</v>
      </c>
      <c r="I140" s="2">
        <f t="shared" si="23"/>
        <v>1957.9429927063545</v>
      </c>
      <c r="J140" s="2">
        <f t="shared" si="26"/>
        <v>7.8323697916666637</v>
      </c>
      <c r="K140">
        <f t="shared" si="27"/>
        <v>0.78323697916666646</v>
      </c>
      <c r="M140">
        <v>15</v>
      </c>
      <c r="N140">
        <v>50</v>
      </c>
      <c r="O140">
        <f t="shared" si="24"/>
        <v>6.7</v>
      </c>
      <c r="P140" s="2">
        <f t="shared" si="28"/>
        <v>2.2388059701492535</v>
      </c>
      <c r="Q140" s="2">
        <f t="shared" si="29"/>
        <v>7.4626865671641793</v>
      </c>
    </row>
    <row r="141" spans="1:17" x14ac:dyDescent="0.25">
      <c r="A141">
        <v>1.6</v>
      </c>
      <c r="B141">
        <v>16</v>
      </c>
      <c r="C141">
        <f t="shared" si="20"/>
        <v>14.4</v>
      </c>
      <c r="D141">
        <f t="shared" si="21"/>
        <v>20576.131687242803</v>
      </c>
      <c r="F141">
        <f t="shared" si="22"/>
        <v>9</v>
      </c>
      <c r="G141">
        <f t="shared" si="25"/>
        <v>1.1620833333333334</v>
      </c>
      <c r="I141" s="2">
        <f t="shared" si="23"/>
        <v>2080.7022013279502</v>
      </c>
      <c r="J141" s="2">
        <f t="shared" si="26"/>
        <v>9.7199999999999971</v>
      </c>
      <c r="K141">
        <f t="shared" si="27"/>
        <v>0.97199999999999964</v>
      </c>
      <c r="M141">
        <v>15</v>
      </c>
      <c r="N141">
        <v>50</v>
      </c>
      <c r="O141">
        <f t="shared" si="24"/>
        <v>7.2</v>
      </c>
      <c r="P141" s="2">
        <f t="shared" si="28"/>
        <v>2.0833333333333335</v>
      </c>
      <c r="Q141" s="2">
        <f t="shared" si="29"/>
        <v>6.9444444444444446</v>
      </c>
    </row>
    <row r="142" spans="1:17" x14ac:dyDescent="0.25">
      <c r="A142">
        <v>1.6</v>
      </c>
      <c r="B142">
        <v>17</v>
      </c>
      <c r="C142">
        <f t="shared" si="20"/>
        <v>15.4</v>
      </c>
      <c r="D142">
        <f t="shared" si="21"/>
        <v>16822.442189283145</v>
      </c>
      <c r="F142">
        <f t="shared" si="22"/>
        <v>9.625</v>
      </c>
      <c r="G142">
        <f t="shared" si="25"/>
        <v>1.1508526256352343</v>
      </c>
      <c r="I142" s="2">
        <f t="shared" si="23"/>
        <v>2203.6904810609876</v>
      </c>
      <c r="J142" s="2">
        <f t="shared" si="26"/>
        <v>11.888880208333331</v>
      </c>
      <c r="K142">
        <f t="shared" si="27"/>
        <v>1.188888020833333</v>
      </c>
      <c r="M142">
        <v>15</v>
      </c>
      <c r="N142">
        <v>50</v>
      </c>
      <c r="O142">
        <f t="shared" si="24"/>
        <v>7.7</v>
      </c>
      <c r="P142" s="2">
        <f t="shared" si="28"/>
        <v>1.948051948051948</v>
      </c>
      <c r="Q142" s="2">
        <f t="shared" si="29"/>
        <v>6.4935064935064934</v>
      </c>
    </row>
    <row r="143" spans="1:17" x14ac:dyDescent="0.25">
      <c r="A143">
        <v>1.6</v>
      </c>
      <c r="B143">
        <v>18</v>
      </c>
      <c r="C143">
        <f t="shared" si="20"/>
        <v>16.399999999999999</v>
      </c>
      <c r="D143">
        <f t="shared" si="21"/>
        <v>13928.991163796238</v>
      </c>
      <c r="F143">
        <f t="shared" si="22"/>
        <v>10.249999999999998</v>
      </c>
      <c r="G143">
        <f t="shared" si="25"/>
        <v>1.1410810810810812</v>
      </c>
      <c r="I143" s="2">
        <f t="shared" si="23"/>
        <v>2326.8613985720663</v>
      </c>
      <c r="J143" s="2">
        <f t="shared" si="26"/>
        <v>14.358541666666659</v>
      </c>
      <c r="K143">
        <f t="shared" si="27"/>
        <v>1.4358541666666658</v>
      </c>
      <c r="M143">
        <v>15</v>
      </c>
      <c r="N143">
        <v>50</v>
      </c>
      <c r="O143">
        <f t="shared" si="24"/>
        <v>8.1999999999999993</v>
      </c>
      <c r="P143" s="2">
        <f t="shared" si="28"/>
        <v>1.8292682926829269</v>
      </c>
      <c r="Q143" s="2">
        <f t="shared" si="29"/>
        <v>6.0975609756097562</v>
      </c>
    </row>
    <row r="144" spans="1:17" x14ac:dyDescent="0.25">
      <c r="A144">
        <v>1.6</v>
      </c>
      <c r="B144">
        <v>20</v>
      </c>
      <c r="C144">
        <f t="shared" si="20"/>
        <v>18.399999999999999</v>
      </c>
      <c r="D144">
        <f t="shared" si="21"/>
        <v>9862.7434864798288</v>
      </c>
      <c r="F144">
        <f t="shared" si="22"/>
        <v>11.499999999999998</v>
      </c>
      <c r="G144">
        <f t="shared" si="25"/>
        <v>1.1249068322981366</v>
      </c>
      <c r="I144" s="2">
        <f t="shared" si="23"/>
        <v>2573.6206913726028</v>
      </c>
      <c r="J144" s="2">
        <f t="shared" si="26"/>
        <v>20.278333333333322</v>
      </c>
      <c r="K144">
        <f t="shared" si="27"/>
        <v>2.0278333333333323</v>
      </c>
      <c r="M144">
        <v>15</v>
      </c>
      <c r="N144">
        <v>50</v>
      </c>
      <c r="O144">
        <f t="shared" si="24"/>
        <v>9.1999999999999993</v>
      </c>
      <c r="P144" s="2">
        <f t="shared" si="28"/>
        <v>1.6304347826086958</v>
      </c>
      <c r="Q144" s="2">
        <f t="shared" si="29"/>
        <v>5.4347826086956523</v>
      </c>
    </row>
    <row r="145" spans="1:17" x14ac:dyDescent="0.25">
      <c r="A145">
        <v>1.6</v>
      </c>
      <c r="B145">
        <v>22</v>
      </c>
      <c r="C145">
        <f t="shared" si="20"/>
        <v>20.399999999999999</v>
      </c>
      <c r="D145">
        <f t="shared" si="21"/>
        <v>7237.0355293213061</v>
      </c>
      <c r="F145">
        <f t="shared" si="22"/>
        <v>12.749999999999998</v>
      </c>
      <c r="G145">
        <f t="shared" si="25"/>
        <v>1.1120650813516897</v>
      </c>
      <c r="I145" s="2">
        <f t="shared" si="23"/>
        <v>2820.78855987113</v>
      </c>
      <c r="J145" s="2">
        <f t="shared" si="26"/>
        <v>27.635624999999983</v>
      </c>
      <c r="K145">
        <f t="shared" si="27"/>
        <v>2.7635624999999981</v>
      </c>
      <c r="M145">
        <v>15</v>
      </c>
      <c r="N145">
        <v>50</v>
      </c>
      <c r="O145">
        <f t="shared" si="24"/>
        <v>10.199999999999999</v>
      </c>
      <c r="P145" s="2">
        <f t="shared" si="28"/>
        <v>1.4705882352941178</v>
      </c>
      <c r="Q145" s="2">
        <f t="shared" si="29"/>
        <v>4.9019607843137258</v>
      </c>
    </row>
    <row r="146" spans="1:17" x14ac:dyDescent="0.25">
      <c r="A146">
        <v>1.6</v>
      </c>
      <c r="B146">
        <v>24</v>
      </c>
      <c r="C146">
        <f t="shared" si="20"/>
        <v>22.4</v>
      </c>
      <c r="D146">
        <f t="shared" si="21"/>
        <v>5466.4723032070006</v>
      </c>
      <c r="F146">
        <f t="shared" si="22"/>
        <v>13.999999999999998</v>
      </c>
      <c r="G146">
        <f t="shared" si="25"/>
        <v>1.1016208791208792</v>
      </c>
      <c r="I146" s="2">
        <f t="shared" si="23"/>
        <v>3068.2471456932262</v>
      </c>
      <c r="J146" s="2">
        <f t="shared" si="26"/>
        <v>36.586666666666645</v>
      </c>
      <c r="K146">
        <f t="shared" si="27"/>
        <v>3.6586666666666643</v>
      </c>
      <c r="M146">
        <v>15</v>
      </c>
      <c r="N146">
        <v>50</v>
      </c>
      <c r="O146">
        <f t="shared" si="24"/>
        <v>11.2</v>
      </c>
      <c r="P146" s="2">
        <f t="shared" si="28"/>
        <v>1.3392857142857144</v>
      </c>
      <c r="Q146" s="2">
        <f t="shared" si="29"/>
        <v>4.4642857142857144</v>
      </c>
    </row>
    <row r="147" spans="1:17" x14ac:dyDescent="0.25">
      <c r="A147">
        <v>1.6</v>
      </c>
      <c r="B147">
        <v>25</v>
      </c>
      <c r="C147">
        <f t="shared" si="20"/>
        <v>23.4</v>
      </c>
      <c r="D147">
        <f t="shared" si="21"/>
        <v>4795.1658734038774</v>
      </c>
      <c r="F147">
        <f t="shared" si="22"/>
        <v>14.624999999999998</v>
      </c>
      <c r="G147">
        <f t="shared" si="25"/>
        <v>1.0970971536109153</v>
      </c>
      <c r="I147" s="2">
        <f t="shared" si="23"/>
        <v>3192.0604532436546</v>
      </c>
      <c r="J147" s="2">
        <f t="shared" si="26"/>
        <v>41.708671874999979</v>
      </c>
      <c r="K147">
        <f t="shared" si="27"/>
        <v>4.1708671874999981</v>
      </c>
      <c r="M147">
        <v>15</v>
      </c>
      <c r="N147">
        <v>50</v>
      </c>
      <c r="O147">
        <f t="shared" si="24"/>
        <v>11.7</v>
      </c>
      <c r="P147" s="2">
        <f t="shared" si="28"/>
        <v>1.2820512820512822</v>
      </c>
      <c r="Q147" s="2">
        <f t="shared" si="29"/>
        <v>4.2735042735042734</v>
      </c>
    </row>
    <row r="148" spans="1:17" x14ac:dyDescent="0.25">
      <c r="A148">
        <v>1.8</v>
      </c>
      <c r="B148">
        <v>10</v>
      </c>
      <c r="C148">
        <f t="shared" si="20"/>
        <v>8.1999999999999993</v>
      </c>
      <c r="D148">
        <f t="shared" si="21"/>
        <v>178492.40434700603</v>
      </c>
      <c r="F148">
        <f t="shared" si="22"/>
        <v>4.5555555555555554</v>
      </c>
      <c r="G148">
        <f t="shared" si="25"/>
        <v>1.3459375</v>
      </c>
      <c r="I148" s="2">
        <f t="shared" si="23"/>
        <v>963.80980575337867</v>
      </c>
      <c r="J148" s="2">
        <f t="shared" si="26"/>
        <v>1.1204958593710308</v>
      </c>
      <c r="K148">
        <f t="shared" si="27"/>
        <v>0.11204958593710308</v>
      </c>
      <c r="M148">
        <v>15</v>
      </c>
      <c r="N148">
        <v>50</v>
      </c>
      <c r="O148">
        <f t="shared" si="24"/>
        <v>4.0999999999999996</v>
      </c>
      <c r="P148" s="2">
        <f t="shared" si="28"/>
        <v>3.6585365853658538</v>
      </c>
      <c r="Q148" s="2">
        <f t="shared" si="29"/>
        <v>12.195121951219512</v>
      </c>
    </row>
    <row r="149" spans="1:17" x14ac:dyDescent="0.25">
      <c r="A149">
        <v>1.8</v>
      </c>
      <c r="B149">
        <v>12</v>
      </c>
      <c r="C149">
        <f t="shared" si="20"/>
        <v>10.199999999999999</v>
      </c>
      <c r="D149">
        <f t="shared" si="21"/>
        <v>92738.652554447413</v>
      </c>
      <c r="F149">
        <f t="shared" si="22"/>
        <v>5.6666666666666661</v>
      </c>
      <c r="G149">
        <f t="shared" si="25"/>
        <v>1.2692436974789918</v>
      </c>
      <c r="I149" s="2">
        <f t="shared" si="23"/>
        <v>1130.5708456014049</v>
      </c>
      <c r="J149" s="2">
        <f t="shared" si="26"/>
        <v>2.156598079561042</v>
      </c>
      <c r="K149">
        <f t="shared" si="27"/>
        <v>0.2156598079561042</v>
      </c>
      <c r="M149">
        <v>15</v>
      </c>
      <c r="N149">
        <v>50</v>
      </c>
      <c r="O149">
        <f t="shared" si="24"/>
        <v>5.0999999999999996</v>
      </c>
      <c r="P149" s="2">
        <f t="shared" si="28"/>
        <v>2.9411764705882355</v>
      </c>
      <c r="Q149" s="2">
        <f t="shared" si="29"/>
        <v>9.8039215686274517</v>
      </c>
    </row>
    <row r="150" spans="1:17" x14ac:dyDescent="0.25">
      <c r="A150">
        <v>1.8</v>
      </c>
      <c r="B150">
        <v>14</v>
      </c>
      <c r="C150">
        <f t="shared" si="20"/>
        <v>12.2</v>
      </c>
      <c r="D150">
        <f t="shared" si="21"/>
        <v>54197.818319595048</v>
      </c>
      <c r="F150">
        <f t="shared" si="22"/>
        <v>6.7777777777777768</v>
      </c>
      <c r="G150">
        <f t="shared" si="25"/>
        <v>1.2205453972257252</v>
      </c>
      <c r="I150" s="2">
        <f t="shared" si="23"/>
        <v>1300.3682663844872</v>
      </c>
      <c r="J150" s="2">
        <f t="shared" si="26"/>
        <v>3.6901854392115014</v>
      </c>
      <c r="K150">
        <f t="shared" si="27"/>
        <v>0.36901854392115013</v>
      </c>
      <c r="M150">
        <v>15</v>
      </c>
      <c r="N150">
        <v>50</v>
      </c>
      <c r="O150">
        <f t="shared" si="24"/>
        <v>6.1</v>
      </c>
      <c r="P150" s="2">
        <f t="shared" si="28"/>
        <v>2.459016393442623</v>
      </c>
      <c r="Q150" s="2">
        <f t="shared" si="29"/>
        <v>8.1967213114754109</v>
      </c>
    </row>
    <row r="151" spans="1:17" x14ac:dyDescent="0.25">
      <c r="A151">
        <v>1.8</v>
      </c>
      <c r="B151">
        <v>15</v>
      </c>
      <c r="C151">
        <f t="shared" si="20"/>
        <v>13.2</v>
      </c>
      <c r="D151">
        <f t="shared" si="21"/>
        <v>42789.725770097677</v>
      </c>
      <c r="F151">
        <f t="shared" si="22"/>
        <v>7.333333333333333</v>
      </c>
      <c r="G151">
        <f t="shared" si="25"/>
        <v>1.2022846889952152</v>
      </c>
      <c r="I151" s="2">
        <f t="shared" si="23"/>
        <v>1385.9062148676187</v>
      </c>
      <c r="J151" s="2">
        <f t="shared" si="26"/>
        <v>4.6740192043895741</v>
      </c>
      <c r="K151">
        <f t="shared" si="27"/>
        <v>0.4674019204389574</v>
      </c>
      <c r="M151">
        <v>15</v>
      </c>
      <c r="N151">
        <v>50</v>
      </c>
      <c r="O151">
        <f t="shared" si="24"/>
        <v>6.6</v>
      </c>
      <c r="P151" s="2">
        <f t="shared" si="28"/>
        <v>2.2727272727272729</v>
      </c>
      <c r="Q151" s="2">
        <f t="shared" si="29"/>
        <v>7.5757575757575761</v>
      </c>
    </row>
    <row r="152" spans="1:17" x14ac:dyDescent="0.25">
      <c r="A152">
        <v>1.8</v>
      </c>
      <c r="B152">
        <v>16</v>
      </c>
      <c r="C152">
        <f t="shared" si="20"/>
        <v>14.2</v>
      </c>
      <c r="D152">
        <f t="shared" si="21"/>
        <v>34371.32415600527</v>
      </c>
      <c r="F152">
        <f t="shared" si="22"/>
        <v>7.8888888888888884</v>
      </c>
      <c r="G152">
        <f t="shared" si="25"/>
        <v>1.1868287142208087</v>
      </c>
      <c r="I152" s="2">
        <f t="shared" si="23"/>
        <v>1471.7328515211468</v>
      </c>
      <c r="J152" s="2">
        <f t="shared" si="26"/>
        <v>5.8188040440989681</v>
      </c>
      <c r="K152">
        <f t="shared" si="27"/>
        <v>0.58188040440989675</v>
      </c>
      <c r="M152">
        <v>15</v>
      </c>
      <c r="N152">
        <v>50</v>
      </c>
      <c r="O152">
        <f t="shared" si="24"/>
        <v>7.1</v>
      </c>
      <c r="P152" s="2">
        <f t="shared" si="28"/>
        <v>2.1126760563380285</v>
      </c>
      <c r="Q152" s="2">
        <f t="shared" si="29"/>
        <v>7.042253521126761</v>
      </c>
    </row>
    <row r="153" spans="1:17" x14ac:dyDescent="0.25">
      <c r="A153">
        <v>1.8</v>
      </c>
      <c r="B153">
        <v>18</v>
      </c>
      <c r="C153">
        <f t="shared" si="20"/>
        <v>16.2</v>
      </c>
      <c r="D153">
        <f t="shared" si="21"/>
        <v>23148.148148148153</v>
      </c>
      <c r="F153">
        <f t="shared" si="22"/>
        <v>9</v>
      </c>
      <c r="G153">
        <f t="shared" si="25"/>
        <v>1.1620833333333334</v>
      </c>
      <c r="I153" s="2">
        <f t="shared" si="23"/>
        <v>1644.0116158640594</v>
      </c>
      <c r="J153" s="2">
        <f t="shared" si="26"/>
        <v>8.6399999999999988</v>
      </c>
      <c r="K153">
        <f t="shared" si="27"/>
        <v>0.86399999999999988</v>
      </c>
      <c r="M153">
        <v>15</v>
      </c>
      <c r="N153">
        <v>50</v>
      </c>
      <c r="O153">
        <f t="shared" si="24"/>
        <v>8.1</v>
      </c>
      <c r="P153" s="2">
        <f t="shared" si="28"/>
        <v>1.8518518518518519</v>
      </c>
      <c r="Q153" s="2">
        <f t="shared" si="29"/>
        <v>6.1728395061728394</v>
      </c>
    </row>
    <row r="154" spans="1:17" x14ac:dyDescent="0.25">
      <c r="A154">
        <v>1.8</v>
      </c>
      <c r="B154">
        <v>20</v>
      </c>
      <c r="C154">
        <f t="shared" si="20"/>
        <v>18.2</v>
      </c>
      <c r="D154">
        <f t="shared" si="21"/>
        <v>16324.772317406061</v>
      </c>
      <c r="F154">
        <f t="shared" si="22"/>
        <v>10.111111111111111</v>
      </c>
      <c r="G154">
        <f t="shared" si="25"/>
        <v>1.1431412489949075</v>
      </c>
      <c r="I154" s="2">
        <f t="shared" si="23"/>
        <v>1816.87010360606</v>
      </c>
      <c r="J154" s="2">
        <f t="shared" si="26"/>
        <v>12.251319412691153</v>
      </c>
      <c r="K154">
        <f t="shared" si="27"/>
        <v>1.2251319412691153</v>
      </c>
      <c r="M154">
        <v>15</v>
      </c>
      <c r="N154">
        <v>50</v>
      </c>
      <c r="O154">
        <f t="shared" si="24"/>
        <v>9.1</v>
      </c>
      <c r="P154" s="2">
        <f t="shared" si="28"/>
        <v>1.6483516483516485</v>
      </c>
      <c r="Q154" s="2">
        <f t="shared" si="29"/>
        <v>5.4945054945054945</v>
      </c>
    </row>
    <row r="155" spans="1:17" x14ac:dyDescent="0.25">
      <c r="A155">
        <v>1.8</v>
      </c>
      <c r="B155">
        <v>22</v>
      </c>
      <c r="C155">
        <f t="shared" si="20"/>
        <v>20.2</v>
      </c>
      <c r="D155">
        <f t="shared" si="21"/>
        <v>11940.078676037394</v>
      </c>
      <c r="F155">
        <f t="shared" si="22"/>
        <v>11.222222222222221</v>
      </c>
      <c r="G155">
        <f t="shared" si="25"/>
        <v>1.1281715454154111</v>
      </c>
      <c r="I155" s="2">
        <f t="shared" si="23"/>
        <v>1990.1192745083149</v>
      </c>
      <c r="J155" s="2">
        <f t="shared" si="26"/>
        <v>16.750308387948987</v>
      </c>
      <c r="K155">
        <f t="shared" si="27"/>
        <v>1.6750308387948987</v>
      </c>
      <c r="M155">
        <v>15</v>
      </c>
      <c r="N155">
        <v>50</v>
      </c>
      <c r="O155">
        <f t="shared" si="24"/>
        <v>10.1</v>
      </c>
      <c r="P155" s="2">
        <f t="shared" si="28"/>
        <v>1.4851485148514851</v>
      </c>
      <c r="Q155" s="2">
        <f t="shared" si="29"/>
        <v>4.9504950495049505</v>
      </c>
    </row>
    <row r="156" spans="1:17" x14ac:dyDescent="0.25">
      <c r="A156">
        <v>1.8</v>
      </c>
      <c r="B156">
        <v>25</v>
      </c>
      <c r="C156">
        <f t="shared" si="20"/>
        <v>23.2</v>
      </c>
      <c r="D156">
        <f t="shared" si="21"/>
        <v>7881.2906176965034</v>
      </c>
      <c r="F156">
        <f t="shared" si="22"/>
        <v>12.888888888888888</v>
      </c>
      <c r="G156">
        <f t="shared" si="25"/>
        <v>1.1107996293909119</v>
      </c>
      <c r="I156" s="2">
        <f t="shared" si="23"/>
        <v>2250.4859488676261</v>
      </c>
      <c r="J156" s="2">
        <f t="shared" si="26"/>
        <v>25.376554387034492</v>
      </c>
      <c r="K156">
        <f t="shared" si="27"/>
        <v>2.5376554387034496</v>
      </c>
      <c r="M156">
        <v>15</v>
      </c>
      <c r="N156">
        <v>50</v>
      </c>
      <c r="O156">
        <f t="shared" si="24"/>
        <v>11.6</v>
      </c>
      <c r="P156" s="2">
        <f t="shared" si="28"/>
        <v>1.2931034482758621</v>
      </c>
      <c r="Q156" s="2">
        <f t="shared" si="29"/>
        <v>4.3103448275862073</v>
      </c>
    </row>
    <row r="157" spans="1:17" x14ac:dyDescent="0.25">
      <c r="A157">
        <v>2</v>
      </c>
      <c r="B157">
        <v>10</v>
      </c>
      <c r="C157">
        <f t="shared" si="20"/>
        <v>8</v>
      </c>
      <c r="D157">
        <f t="shared" si="21"/>
        <v>292968.75</v>
      </c>
      <c r="F157">
        <f t="shared" si="22"/>
        <v>4</v>
      </c>
      <c r="G157">
        <f t="shared" si="25"/>
        <v>1.4037500000000001</v>
      </c>
      <c r="I157" s="2">
        <f t="shared" si="23"/>
        <v>714.92400436879382</v>
      </c>
      <c r="J157" s="2">
        <f t="shared" si="26"/>
        <v>0.68266666666666675</v>
      </c>
      <c r="K157">
        <f t="shared" si="27"/>
        <v>6.8266666666666684E-2</v>
      </c>
      <c r="M157">
        <v>15</v>
      </c>
      <c r="N157">
        <v>100</v>
      </c>
      <c r="O157">
        <f t="shared" si="24"/>
        <v>4</v>
      </c>
      <c r="P157" s="2">
        <f t="shared" si="28"/>
        <v>3.75</v>
      </c>
      <c r="Q157" s="2">
        <f t="shared" si="29"/>
        <v>25</v>
      </c>
    </row>
    <row r="158" spans="1:17" x14ac:dyDescent="0.25">
      <c r="A158">
        <v>2</v>
      </c>
      <c r="B158">
        <v>11</v>
      </c>
      <c r="C158">
        <f t="shared" si="20"/>
        <v>9</v>
      </c>
      <c r="D158">
        <f t="shared" si="21"/>
        <v>205761.31687242797</v>
      </c>
      <c r="F158">
        <f t="shared" si="22"/>
        <v>4.5</v>
      </c>
      <c r="G158">
        <f t="shared" si="25"/>
        <v>1.3509523809523809</v>
      </c>
      <c r="I158" s="2">
        <f t="shared" si="23"/>
        <v>774.03869751721209</v>
      </c>
      <c r="J158" s="2">
        <f t="shared" si="26"/>
        <v>0.97200000000000009</v>
      </c>
      <c r="K158">
        <f t="shared" si="27"/>
        <v>9.7200000000000009E-2</v>
      </c>
      <c r="M158">
        <v>15</v>
      </c>
      <c r="N158">
        <v>100</v>
      </c>
      <c r="O158">
        <f t="shared" si="24"/>
        <v>4.5</v>
      </c>
      <c r="P158" s="2">
        <f t="shared" si="28"/>
        <v>3.3333333333333335</v>
      </c>
      <c r="Q158" s="2">
        <f t="shared" si="29"/>
        <v>22.222222222222221</v>
      </c>
    </row>
    <row r="159" spans="1:17" x14ac:dyDescent="0.25">
      <c r="A159">
        <v>2</v>
      </c>
      <c r="B159">
        <v>12</v>
      </c>
      <c r="C159">
        <f t="shared" si="20"/>
        <v>10</v>
      </c>
      <c r="D159">
        <f t="shared" si="21"/>
        <v>149999.99999999997</v>
      </c>
      <c r="F159">
        <f t="shared" si="22"/>
        <v>5</v>
      </c>
      <c r="G159">
        <f t="shared" si="25"/>
        <v>1.3105</v>
      </c>
      <c r="I159" s="2">
        <f t="shared" si="23"/>
        <v>834.29021168771544</v>
      </c>
      <c r="J159" s="2">
        <f t="shared" si="26"/>
        <v>1.3333333333333335</v>
      </c>
      <c r="K159">
        <f t="shared" si="27"/>
        <v>0.13333333333333336</v>
      </c>
      <c r="M159">
        <v>15</v>
      </c>
      <c r="N159">
        <v>100</v>
      </c>
      <c r="O159">
        <f t="shared" si="24"/>
        <v>5</v>
      </c>
      <c r="P159" s="2">
        <f t="shared" si="28"/>
        <v>3</v>
      </c>
      <c r="Q159" s="2">
        <f t="shared" si="29"/>
        <v>20</v>
      </c>
    </row>
    <row r="160" spans="1:17" x14ac:dyDescent="0.25">
      <c r="A160">
        <v>2</v>
      </c>
      <c r="B160">
        <v>13</v>
      </c>
      <c r="C160">
        <f t="shared" si="20"/>
        <v>11</v>
      </c>
      <c r="D160">
        <f t="shared" si="21"/>
        <v>112697.22013523665</v>
      </c>
      <c r="F160">
        <f t="shared" si="22"/>
        <v>5.5</v>
      </c>
      <c r="G160">
        <f t="shared" si="25"/>
        <v>1.2784848484848486</v>
      </c>
      <c r="I160" s="2">
        <f t="shared" si="23"/>
        <v>895.29960653960859</v>
      </c>
      <c r="J160" s="2">
        <f t="shared" si="26"/>
        <v>1.7746666666666668</v>
      </c>
      <c r="K160">
        <f t="shared" si="27"/>
        <v>0.17746666666666669</v>
      </c>
      <c r="M160">
        <v>15</v>
      </c>
      <c r="N160">
        <v>100</v>
      </c>
      <c r="O160">
        <f t="shared" si="24"/>
        <v>5.5</v>
      </c>
      <c r="P160" s="2">
        <f t="shared" si="28"/>
        <v>2.7272727272727271</v>
      </c>
      <c r="Q160" s="2">
        <f t="shared" si="29"/>
        <v>18.181818181818183</v>
      </c>
    </row>
    <row r="161" spans="1:17" x14ac:dyDescent="0.25">
      <c r="A161">
        <v>2</v>
      </c>
      <c r="B161">
        <v>14</v>
      </c>
      <c r="C161">
        <f t="shared" si="20"/>
        <v>12</v>
      </c>
      <c r="D161">
        <f t="shared" si="21"/>
        <v>86805.555555555547</v>
      </c>
      <c r="F161">
        <f t="shared" si="22"/>
        <v>6</v>
      </c>
      <c r="G161">
        <f t="shared" si="25"/>
        <v>1.2524999999999999</v>
      </c>
      <c r="I161" s="2">
        <f t="shared" si="23"/>
        <v>956.83951786847467</v>
      </c>
      <c r="J161" s="2">
        <f t="shared" si="26"/>
        <v>2.3040000000000003</v>
      </c>
      <c r="K161">
        <f t="shared" si="27"/>
        <v>0.23040000000000005</v>
      </c>
      <c r="M161">
        <v>15</v>
      </c>
      <c r="N161">
        <v>100</v>
      </c>
      <c r="O161">
        <f t="shared" si="24"/>
        <v>6</v>
      </c>
      <c r="P161" s="2">
        <f t="shared" si="28"/>
        <v>2.5</v>
      </c>
      <c r="Q161" s="2">
        <f t="shared" si="29"/>
        <v>16.666666666666668</v>
      </c>
    </row>
    <row r="162" spans="1:17" x14ac:dyDescent="0.25">
      <c r="A162">
        <v>2</v>
      </c>
      <c r="B162">
        <v>15</v>
      </c>
      <c r="C162">
        <f t="shared" si="20"/>
        <v>13</v>
      </c>
      <c r="D162">
        <f t="shared" si="21"/>
        <v>68274.92034592625</v>
      </c>
      <c r="F162">
        <f t="shared" si="22"/>
        <v>6.5</v>
      </c>
      <c r="G162">
        <f t="shared" si="25"/>
        <v>1.230979020979021</v>
      </c>
      <c r="I162" s="2">
        <f t="shared" si="23"/>
        <v>1018.7652593624122</v>
      </c>
      <c r="J162" s="2">
        <f t="shared" si="26"/>
        <v>2.9293333333333336</v>
      </c>
      <c r="K162">
        <f t="shared" si="27"/>
        <v>0.29293333333333332</v>
      </c>
      <c r="M162">
        <v>15</v>
      </c>
      <c r="N162">
        <v>100</v>
      </c>
      <c r="O162">
        <f t="shared" si="24"/>
        <v>6.5</v>
      </c>
      <c r="P162" s="2">
        <f t="shared" si="28"/>
        <v>2.3076923076923075</v>
      </c>
      <c r="Q162" s="2">
        <f t="shared" si="29"/>
        <v>15.384615384615385</v>
      </c>
    </row>
    <row r="163" spans="1:17" x14ac:dyDescent="0.25">
      <c r="A163">
        <v>2</v>
      </c>
      <c r="B163">
        <v>16</v>
      </c>
      <c r="C163">
        <f t="shared" si="20"/>
        <v>14</v>
      </c>
      <c r="D163">
        <f t="shared" si="21"/>
        <v>54664.72303206996</v>
      </c>
      <c r="F163">
        <f t="shared" si="22"/>
        <v>7</v>
      </c>
      <c r="G163">
        <f t="shared" si="25"/>
        <v>1.2128571428571429</v>
      </c>
      <c r="I163" s="2">
        <f t="shared" si="23"/>
        <v>1080.9803734801533</v>
      </c>
      <c r="J163" s="2">
        <f t="shared" si="26"/>
        <v>3.6586666666666674</v>
      </c>
      <c r="K163">
        <f t="shared" si="27"/>
        <v>0.36586666666666673</v>
      </c>
      <c r="M163">
        <v>15</v>
      </c>
      <c r="N163">
        <v>100</v>
      </c>
      <c r="O163">
        <f t="shared" si="24"/>
        <v>7</v>
      </c>
      <c r="P163" s="2">
        <f t="shared" si="28"/>
        <v>2.1428571428571428</v>
      </c>
      <c r="Q163" s="2">
        <f t="shared" si="29"/>
        <v>14.285714285714286</v>
      </c>
    </row>
    <row r="164" spans="1:17" x14ac:dyDescent="0.25">
      <c r="A164">
        <v>2</v>
      </c>
      <c r="B164">
        <v>17</v>
      </c>
      <c r="C164">
        <f t="shared" si="20"/>
        <v>15</v>
      </c>
      <c r="D164">
        <f t="shared" si="21"/>
        <v>44444.444444444438</v>
      </c>
      <c r="F164">
        <f t="shared" si="22"/>
        <v>7.5</v>
      </c>
      <c r="G164">
        <f t="shared" si="25"/>
        <v>1.1973846153846155</v>
      </c>
      <c r="I164" s="2">
        <f t="shared" si="23"/>
        <v>1143.418081923897</v>
      </c>
      <c r="J164" s="2">
        <f t="shared" si="26"/>
        <v>4.5000000000000009</v>
      </c>
      <c r="K164">
        <f t="shared" si="27"/>
        <v>0.45000000000000012</v>
      </c>
      <c r="M164">
        <v>15</v>
      </c>
      <c r="N164">
        <v>100</v>
      </c>
      <c r="O164">
        <f t="shared" si="24"/>
        <v>7.5</v>
      </c>
      <c r="P164" s="2">
        <f t="shared" si="28"/>
        <v>2</v>
      </c>
      <c r="Q164" s="2">
        <f t="shared" si="29"/>
        <v>13.333333333333334</v>
      </c>
    </row>
    <row r="165" spans="1:17" x14ac:dyDescent="0.25">
      <c r="A165">
        <v>2</v>
      </c>
      <c r="B165">
        <v>18</v>
      </c>
      <c r="C165">
        <f t="shared" si="20"/>
        <v>16</v>
      </c>
      <c r="D165">
        <f t="shared" si="21"/>
        <v>36621.09375</v>
      </c>
      <c r="F165">
        <f t="shared" si="22"/>
        <v>8</v>
      </c>
      <c r="G165">
        <f t="shared" si="25"/>
        <v>1.1840178571428572</v>
      </c>
      <c r="I165" s="2">
        <f t="shared" si="23"/>
        <v>1206.0306859094997</v>
      </c>
      <c r="J165" s="2">
        <f t="shared" si="26"/>
        <v>5.461333333333334</v>
      </c>
      <c r="K165">
        <f t="shared" si="27"/>
        <v>0.54613333333333347</v>
      </c>
      <c r="M165">
        <v>15</v>
      </c>
      <c r="N165">
        <v>100</v>
      </c>
      <c r="O165">
        <f t="shared" si="24"/>
        <v>8</v>
      </c>
      <c r="P165" s="2">
        <f t="shared" si="28"/>
        <v>1.875</v>
      </c>
      <c r="Q165" s="2">
        <f t="shared" si="29"/>
        <v>12.5</v>
      </c>
    </row>
    <row r="166" spans="1:17" x14ac:dyDescent="0.25">
      <c r="A166">
        <v>2</v>
      </c>
      <c r="B166">
        <v>19</v>
      </c>
      <c r="C166">
        <f t="shared" si="20"/>
        <v>17</v>
      </c>
      <c r="D166">
        <f t="shared" si="21"/>
        <v>30531.243639324239</v>
      </c>
      <c r="F166">
        <f t="shared" si="22"/>
        <v>8.5</v>
      </c>
      <c r="G166">
        <f t="shared" si="25"/>
        <v>1.1723529411764706</v>
      </c>
      <c r="I166" s="2">
        <f t="shared" si="23"/>
        <v>1268.7832063285896</v>
      </c>
      <c r="J166" s="2">
        <f t="shared" si="26"/>
        <v>6.5506666666666673</v>
      </c>
      <c r="K166">
        <f t="shared" si="27"/>
        <v>0.65506666666666669</v>
      </c>
      <c r="M166">
        <v>15</v>
      </c>
      <c r="N166">
        <v>100</v>
      </c>
      <c r="O166">
        <f t="shared" si="24"/>
        <v>8.5</v>
      </c>
      <c r="P166" s="2">
        <f t="shared" si="28"/>
        <v>1.7647058823529411</v>
      </c>
      <c r="Q166" s="2">
        <f t="shared" si="29"/>
        <v>11.764705882352942</v>
      </c>
    </row>
    <row r="167" spans="1:17" x14ac:dyDescent="0.25">
      <c r="A167">
        <v>2</v>
      </c>
      <c r="B167">
        <v>20</v>
      </c>
      <c r="C167">
        <f t="shared" si="20"/>
        <v>18</v>
      </c>
      <c r="D167">
        <f t="shared" si="21"/>
        <v>25720.164609053496</v>
      </c>
      <c r="F167">
        <f t="shared" si="22"/>
        <v>9</v>
      </c>
      <c r="G167">
        <f t="shared" si="25"/>
        <v>1.1620833333333334</v>
      </c>
      <c r="I167" s="2">
        <f t="shared" si="23"/>
        <v>1331.6494088498882</v>
      </c>
      <c r="J167" s="2">
        <f t="shared" si="26"/>
        <v>7.7760000000000007</v>
      </c>
      <c r="K167">
        <f t="shared" si="27"/>
        <v>0.77760000000000007</v>
      </c>
      <c r="M167">
        <v>15</v>
      </c>
      <c r="N167">
        <v>100</v>
      </c>
      <c r="O167">
        <f t="shared" si="24"/>
        <v>9</v>
      </c>
      <c r="P167" s="2">
        <f t="shared" si="28"/>
        <v>1.6666666666666667</v>
      </c>
      <c r="Q167" s="2">
        <f t="shared" si="29"/>
        <v>11.111111111111111</v>
      </c>
    </row>
    <row r="168" spans="1:17" x14ac:dyDescent="0.25">
      <c r="A168">
        <v>2</v>
      </c>
      <c r="B168">
        <v>21</v>
      </c>
      <c r="C168">
        <f t="shared" si="20"/>
        <v>19</v>
      </c>
      <c r="D168">
        <f t="shared" si="21"/>
        <v>21869.077124945325</v>
      </c>
      <c r="F168">
        <f t="shared" si="22"/>
        <v>9.5</v>
      </c>
      <c r="G168">
        <f t="shared" si="25"/>
        <v>1.1529721362229102</v>
      </c>
      <c r="I168" s="2">
        <f t="shared" si="23"/>
        <v>1394.6092319259469</v>
      </c>
      <c r="J168" s="2">
        <f t="shared" si="26"/>
        <v>9.1453333333333351</v>
      </c>
      <c r="K168">
        <f t="shared" si="27"/>
        <v>0.91453333333333353</v>
      </c>
      <c r="M168">
        <v>15</v>
      </c>
      <c r="N168">
        <v>100</v>
      </c>
      <c r="O168">
        <f t="shared" si="24"/>
        <v>9.5</v>
      </c>
      <c r="P168" s="2">
        <f t="shared" si="28"/>
        <v>1.5789473684210527</v>
      </c>
      <c r="Q168" s="2">
        <f t="shared" si="29"/>
        <v>10.526315789473685</v>
      </c>
    </row>
    <row r="169" spans="1:17" x14ac:dyDescent="0.25">
      <c r="A169">
        <v>2</v>
      </c>
      <c r="B169">
        <v>22</v>
      </c>
      <c r="C169">
        <f t="shared" si="20"/>
        <v>20</v>
      </c>
      <c r="D169">
        <f t="shared" si="21"/>
        <v>18749.999999999996</v>
      </c>
      <c r="F169">
        <f t="shared" si="22"/>
        <v>10</v>
      </c>
      <c r="G169">
        <f t="shared" si="25"/>
        <v>1.1448333333333331</v>
      </c>
      <c r="I169" s="2">
        <f t="shared" si="23"/>
        <v>1457.647072130972</v>
      </c>
      <c r="J169" s="2">
        <f t="shared" si="26"/>
        <v>10.666666666666668</v>
      </c>
      <c r="K169">
        <f t="shared" si="27"/>
        <v>1.0666666666666669</v>
      </c>
      <c r="M169">
        <v>15</v>
      </c>
      <c r="N169">
        <v>100</v>
      </c>
      <c r="O169">
        <f t="shared" si="24"/>
        <v>10</v>
      </c>
      <c r="P169" s="2">
        <f t="shared" si="28"/>
        <v>1.5</v>
      </c>
      <c r="Q169" s="2">
        <f t="shared" si="29"/>
        <v>10</v>
      </c>
    </row>
    <row r="170" spans="1:17" x14ac:dyDescent="0.25">
      <c r="A170">
        <v>2</v>
      </c>
      <c r="B170">
        <v>24</v>
      </c>
      <c r="C170">
        <f t="shared" si="20"/>
        <v>22</v>
      </c>
      <c r="D170">
        <f t="shared" si="21"/>
        <v>14087.152516904582</v>
      </c>
      <c r="F170">
        <f t="shared" si="22"/>
        <v>11</v>
      </c>
      <c r="G170">
        <f t="shared" si="25"/>
        <v>1.1309090909090909</v>
      </c>
      <c r="I170" s="2">
        <f t="shared" si="23"/>
        <v>1583.9099936505424</v>
      </c>
      <c r="J170" s="2">
        <f t="shared" si="26"/>
        <v>14.197333333333335</v>
      </c>
      <c r="K170">
        <f t="shared" si="27"/>
        <v>1.4197333333333335</v>
      </c>
      <c r="M170">
        <v>15</v>
      </c>
      <c r="N170">
        <v>100</v>
      </c>
      <c r="O170">
        <f t="shared" si="24"/>
        <v>11</v>
      </c>
      <c r="P170" s="2">
        <f t="shared" si="28"/>
        <v>1.3636363636363635</v>
      </c>
      <c r="Q170" s="2">
        <f t="shared" si="29"/>
        <v>9.0909090909090917</v>
      </c>
    </row>
    <row r="171" spans="1:17" x14ac:dyDescent="0.25">
      <c r="A171">
        <v>2</v>
      </c>
      <c r="B171">
        <v>25</v>
      </c>
      <c r="C171">
        <f t="shared" si="20"/>
        <v>23</v>
      </c>
      <c r="D171">
        <f t="shared" si="21"/>
        <v>12328.429358099776</v>
      </c>
      <c r="F171">
        <f t="shared" si="22"/>
        <v>11.5</v>
      </c>
      <c r="G171">
        <f t="shared" si="25"/>
        <v>1.1249068322981366</v>
      </c>
      <c r="I171" s="2">
        <f t="shared" si="23"/>
        <v>1647.1172424784666</v>
      </c>
      <c r="J171" s="2">
        <f t="shared" si="26"/>
        <v>16.222666666666669</v>
      </c>
      <c r="K171">
        <f t="shared" si="27"/>
        <v>1.622266666666667</v>
      </c>
      <c r="M171">
        <v>15</v>
      </c>
      <c r="N171">
        <v>100</v>
      </c>
      <c r="O171">
        <f t="shared" si="24"/>
        <v>11.5</v>
      </c>
      <c r="P171" s="2">
        <f t="shared" si="28"/>
        <v>1.3043478260869565</v>
      </c>
      <c r="Q171" s="2">
        <f t="shared" si="29"/>
        <v>8.695652173913043</v>
      </c>
    </row>
    <row r="172" spans="1:17" x14ac:dyDescent="0.25">
      <c r="A172">
        <v>2</v>
      </c>
      <c r="B172">
        <v>30</v>
      </c>
      <c r="C172">
        <f t="shared" si="20"/>
        <v>28</v>
      </c>
      <c r="D172">
        <f t="shared" si="21"/>
        <v>6833.090379008745</v>
      </c>
      <c r="F172">
        <f t="shared" si="22"/>
        <v>14</v>
      </c>
      <c r="G172">
        <f t="shared" si="25"/>
        <v>1.1016208791208792</v>
      </c>
      <c r="I172" s="2">
        <f t="shared" si="23"/>
        <v>1963.6781732436652</v>
      </c>
      <c r="J172" s="2">
        <f t="shared" si="26"/>
        <v>29.269333333333339</v>
      </c>
      <c r="K172">
        <f t="shared" si="27"/>
        <v>2.9269333333333338</v>
      </c>
      <c r="M172">
        <v>15</v>
      </c>
      <c r="N172">
        <v>100</v>
      </c>
      <c r="O172">
        <f t="shared" si="24"/>
        <v>14</v>
      </c>
      <c r="P172" s="2">
        <f t="shared" si="28"/>
        <v>1.0714285714285714</v>
      </c>
      <c r="Q172" s="2">
        <f t="shared" si="29"/>
        <v>7.1428571428571432</v>
      </c>
    </row>
    <row r="173" spans="1:17" x14ac:dyDescent="0.25">
      <c r="A173">
        <v>2.5</v>
      </c>
      <c r="B173">
        <v>12</v>
      </c>
      <c r="C173">
        <f t="shared" si="20"/>
        <v>9.5</v>
      </c>
      <c r="D173">
        <f t="shared" si="21"/>
        <v>427130.41259658837</v>
      </c>
      <c r="F173">
        <f t="shared" si="22"/>
        <v>3.8</v>
      </c>
      <c r="G173">
        <f t="shared" si="25"/>
        <v>1.4296992481203006</v>
      </c>
      <c r="I173" s="2">
        <f t="shared" si="23"/>
        <v>442.70902753168673</v>
      </c>
      <c r="J173" s="2">
        <f t="shared" si="26"/>
        <v>0.46824106666666671</v>
      </c>
      <c r="K173">
        <f t="shared" si="27"/>
        <v>4.6824106666666671E-2</v>
      </c>
      <c r="M173">
        <v>20</v>
      </c>
      <c r="N173">
        <v>100</v>
      </c>
      <c r="O173">
        <f t="shared" si="24"/>
        <v>4.75</v>
      </c>
      <c r="P173" s="2">
        <f t="shared" si="28"/>
        <v>4.2105263157894735</v>
      </c>
      <c r="Q173" s="2">
        <f t="shared" si="29"/>
        <v>21.05263157894737</v>
      </c>
    </row>
    <row r="174" spans="1:17" x14ac:dyDescent="0.25">
      <c r="A174">
        <v>2.5</v>
      </c>
      <c r="B174">
        <v>13</v>
      </c>
      <c r="C174">
        <f t="shared" si="20"/>
        <v>10.5</v>
      </c>
      <c r="D174">
        <f t="shared" si="21"/>
        <v>316346.77680596046</v>
      </c>
      <c r="F174">
        <f t="shared" si="22"/>
        <v>4.2</v>
      </c>
      <c r="G174">
        <f t="shared" si="25"/>
        <v>1.3808035714285714</v>
      </c>
      <c r="I174" s="2">
        <f t="shared" si="23"/>
        <v>472.57558942390301</v>
      </c>
      <c r="J174" s="2">
        <f t="shared" si="26"/>
        <v>0.63221760000000005</v>
      </c>
      <c r="K174">
        <f t="shared" si="27"/>
        <v>6.3221760000000002E-2</v>
      </c>
      <c r="M174">
        <v>20</v>
      </c>
      <c r="N174">
        <v>100</v>
      </c>
      <c r="O174">
        <f t="shared" si="24"/>
        <v>5.25</v>
      </c>
      <c r="P174" s="2">
        <f t="shared" si="28"/>
        <v>3.8095238095238093</v>
      </c>
      <c r="Q174" s="2">
        <f t="shared" si="29"/>
        <v>19.047619047619047</v>
      </c>
    </row>
    <row r="175" spans="1:17" x14ac:dyDescent="0.25">
      <c r="A175">
        <v>2.5</v>
      </c>
      <c r="B175">
        <v>14</v>
      </c>
      <c r="C175">
        <f t="shared" si="20"/>
        <v>11.5</v>
      </c>
      <c r="D175">
        <f t="shared" si="21"/>
        <v>240789.63590038629</v>
      </c>
      <c r="F175">
        <f t="shared" si="22"/>
        <v>4.5999999999999996</v>
      </c>
      <c r="G175">
        <f t="shared" si="25"/>
        <v>1.3420289855072463</v>
      </c>
      <c r="I175" s="2">
        <f t="shared" si="23"/>
        <v>503.04845586123122</v>
      </c>
      <c r="J175" s="2">
        <f t="shared" si="26"/>
        <v>0.83060053333333339</v>
      </c>
      <c r="K175">
        <f t="shared" si="27"/>
        <v>8.3060053333333342E-2</v>
      </c>
      <c r="M175">
        <v>20</v>
      </c>
      <c r="N175">
        <v>100</v>
      </c>
      <c r="O175">
        <f t="shared" si="24"/>
        <v>5.75</v>
      </c>
      <c r="P175" s="2">
        <f t="shared" si="28"/>
        <v>3.4782608695652173</v>
      </c>
      <c r="Q175" s="2">
        <f t="shared" si="29"/>
        <v>17.391304347826086</v>
      </c>
    </row>
    <row r="176" spans="1:17" x14ac:dyDescent="0.25">
      <c r="A176">
        <v>2.5</v>
      </c>
      <c r="B176">
        <v>15</v>
      </c>
      <c r="C176">
        <f t="shared" si="20"/>
        <v>12.5</v>
      </c>
      <c r="D176">
        <f t="shared" si="21"/>
        <v>187500</v>
      </c>
      <c r="F176">
        <f t="shared" si="22"/>
        <v>5</v>
      </c>
      <c r="G176">
        <f t="shared" si="25"/>
        <v>1.3105</v>
      </c>
      <c r="I176" s="2">
        <f t="shared" si="23"/>
        <v>533.94573548013796</v>
      </c>
      <c r="J176" s="2">
        <f t="shared" si="26"/>
        <v>1.0666666666666667</v>
      </c>
      <c r="K176">
        <f t="shared" si="27"/>
        <v>0.10666666666666667</v>
      </c>
      <c r="M176">
        <v>20</v>
      </c>
      <c r="N176">
        <v>100</v>
      </c>
      <c r="O176">
        <f t="shared" si="24"/>
        <v>6.25</v>
      </c>
      <c r="P176" s="2">
        <f t="shared" si="28"/>
        <v>3.2</v>
      </c>
      <c r="Q176" s="2">
        <f t="shared" si="29"/>
        <v>16</v>
      </c>
    </row>
    <row r="177" spans="1:17" x14ac:dyDescent="0.25">
      <c r="A177">
        <v>2.5</v>
      </c>
      <c r="B177">
        <v>16</v>
      </c>
      <c r="C177">
        <f t="shared" si="20"/>
        <v>13.5</v>
      </c>
      <c r="D177">
        <f t="shared" si="21"/>
        <v>148843.5451912818</v>
      </c>
      <c r="F177">
        <f t="shared" si="22"/>
        <v>5.4</v>
      </c>
      <c r="G177">
        <f t="shared" si="25"/>
        <v>1.2843434343434343</v>
      </c>
      <c r="I177" s="2">
        <f t="shared" si="23"/>
        <v>565.15167923110164</v>
      </c>
      <c r="J177" s="2">
        <f t="shared" si="26"/>
        <v>1.3436928000000001</v>
      </c>
      <c r="K177">
        <f t="shared" si="27"/>
        <v>0.13436928000000001</v>
      </c>
      <c r="M177">
        <v>20</v>
      </c>
      <c r="N177">
        <v>100</v>
      </c>
      <c r="O177">
        <f t="shared" si="24"/>
        <v>6.75</v>
      </c>
      <c r="P177" s="2">
        <f t="shared" si="28"/>
        <v>2.9629629629629628</v>
      </c>
      <c r="Q177" s="2">
        <f t="shared" si="29"/>
        <v>14.814814814814815</v>
      </c>
    </row>
    <row r="178" spans="1:17" x14ac:dyDescent="0.25">
      <c r="A178">
        <v>2.5</v>
      </c>
      <c r="B178">
        <v>17</v>
      </c>
      <c r="C178">
        <f t="shared" si="20"/>
        <v>14.5</v>
      </c>
      <c r="D178">
        <f t="shared" si="21"/>
        <v>120123.31378900322</v>
      </c>
      <c r="F178">
        <f t="shared" si="22"/>
        <v>5.8</v>
      </c>
      <c r="G178">
        <f t="shared" si="25"/>
        <v>1.2622844827586206</v>
      </c>
      <c r="I178" s="2">
        <f t="shared" si="23"/>
        <v>596.58912108110781</v>
      </c>
      <c r="J178" s="2">
        <f t="shared" si="26"/>
        <v>1.6649557333333336</v>
      </c>
      <c r="K178">
        <f t="shared" si="27"/>
        <v>0.16649557333333337</v>
      </c>
      <c r="M178">
        <v>20</v>
      </c>
      <c r="N178">
        <v>100</v>
      </c>
      <c r="O178">
        <f t="shared" si="24"/>
        <v>7.25</v>
      </c>
      <c r="P178" s="2">
        <f t="shared" si="28"/>
        <v>2.7586206896551726</v>
      </c>
      <c r="Q178" s="2">
        <f t="shared" si="29"/>
        <v>13.793103448275861</v>
      </c>
    </row>
    <row r="179" spans="1:17" x14ac:dyDescent="0.25">
      <c r="A179">
        <v>2.5</v>
      </c>
      <c r="B179">
        <v>18</v>
      </c>
      <c r="C179">
        <f t="shared" si="20"/>
        <v>15.5</v>
      </c>
      <c r="D179">
        <f t="shared" si="21"/>
        <v>98341.361485012239</v>
      </c>
      <c r="F179">
        <f t="shared" si="22"/>
        <v>6.2</v>
      </c>
      <c r="G179">
        <f t="shared" si="25"/>
        <v>1.2434243176178659</v>
      </c>
      <c r="I179" s="2">
        <f t="shared" si="23"/>
        <v>628.20463839191632</v>
      </c>
      <c r="J179" s="2">
        <f t="shared" si="26"/>
        <v>2.0337322666666671</v>
      </c>
      <c r="K179">
        <f t="shared" si="27"/>
        <v>0.20337322666666671</v>
      </c>
      <c r="M179">
        <v>20</v>
      </c>
      <c r="N179">
        <v>100</v>
      </c>
      <c r="O179">
        <f t="shared" si="24"/>
        <v>7.75</v>
      </c>
      <c r="P179" s="2">
        <f t="shared" si="28"/>
        <v>2.5806451612903225</v>
      </c>
      <c r="Q179" s="2">
        <f t="shared" si="29"/>
        <v>12.903225806451612</v>
      </c>
    </row>
    <row r="180" spans="1:17" x14ac:dyDescent="0.25">
      <c r="A180">
        <v>2.5</v>
      </c>
      <c r="B180">
        <v>19</v>
      </c>
      <c r="C180">
        <f t="shared" si="20"/>
        <v>16.5</v>
      </c>
      <c r="D180">
        <f t="shared" si="21"/>
        <v>81522.873361716323</v>
      </c>
      <c r="F180">
        <f t="shared" si="22"/>
        <v>6.6</v>
      </c>
      <c r="G180">
        <f t="shared" si="25"/>
        <v>1.2271103896103897</v>
      </c>
      <c r="I180" s="2">
        <f t="shared" si="23"/>
        <v>659.96007213621237</v>
      </c>
      <c r="J180" s="2">
        <f t="shared" si="26"/>
        <v>2.4532992000000005</v>
      </c>
      <c r="K180">
        <f t="shared" si="27"/>
        <v>0.24532992000000006</v>
      </c>
      <c r="M180">
        <v>20</v>
      </c>
      <c r="N180">
        <v>100</v>
      </c>
      <c r="O180">
        <f t="shared" si="24"/>
        <v>8.25</v>
      </c>
      <c r="P180" s="2">
        <f t="shared" si="28"/>
        <v>2.4242424242424243</v>
      </c>
      <c r="Q180" s="2">
        <f t="shared" si="29"/>
        <v>12.121212121212121</v>
      </c>
    </row>
    <row r="181" spans="1:17" x14ac:dyDescent="0.25">
      <c r="A181">
        <v>2.5</v>
      </c>
      <c r="B181">
        <v>20</v>
      </c>
      <c r="C181">
        <f t="shared" si="20"/>
        <v>17.5</v>
      </c>
      <c r="D181">
        <f t="shared" si="21"/>
        <v>68330.903790087454</v>
      </c>
      <c r="F181">
        <f t="shared" si="22"/>
        <v>7</v>
      </c>
      <c r="G181">
        <f t="shared" si="25"/>
        <v>1.2128571428571429</v>
      </c>
      <c r="I181" s="2">
        <f t="shared" si="23"/>
        <v>691.82743902729806</v>
      </c>
      <c r="J181" s="2">
        <f t="shared" si="26"/>
        <v>2.9269333333333338</v>
      </c>
      <c r="K181">
        <f t="shared" si="27"/>
        <v>0.29269333333333342</v>
      </c>
      <c r="M181">
        <v>20</v>
      </c>
      <c r="N181">
        <v>100</v>
      </c>
      <c r="O181">
        <f t="shared" si="24"/>
        <v>8.75</v>
      </c>
      <c r="P181" s="2">
        <f t="shared" si="28"/>
        <v>2.2857142857142856</v>
      </c>
      <c r="Q181" s="2">
        <f t="shared" si="29"/>
        <v>11.428571428571429</v>
      </c>
    </row>
    <row r="182" spans="1:17" x14ac:dyDescent="0.25">
      <c r="A182">
        <v>2.5</v>
      </c>
      <c r="B182">
        <v>21</v>
      </c>
      <c r="C182">
        <f t="shared" si="20"/>
        <v>18.5</v>
      </c>
      <c r="D182">
        <f t="shared" si="21"/>
        <v>57838.380747438452</v>
      </c>
      <c r="F182">
        <f t="shared" si="22"/>
        <v>7.4</v>
      </c>
      <c r="G182">
        <f t="shared" si="25"/>
        <v>1.2002956081081082</v>
      </c>
      <c r="I182" s="2">
        <f t="shared" si="23"/>
        <v>723.78575160015066</v>
      </c>
      <c r="J182" s="2">
        <f t="shared" si="26"/>
        <v>3.4579114666666668</v>
      </c>
      <c r="K182">
        <f t="shared" si="27"/>
        <v>0.34579114666666672</v>
      </c>
      <c r="M182">
        <v>20</v>
      </c>
      <c r="N182">
        <v>100</v>
      </c>
      <c r="O182">
        <f t="shared" si="24"/>
        <v>9.25</v>
      </c>
      <c r="P182" s="2">
        <f t="shared" si="28"/>
        <v>2.1621621621621623</v>
      </c>
      <c r="Q182" s="2">
        <f t="shared" si="29"/>
        <v>10.810810810810811</v>
      </c>
    </row>
    <row r="183" spans="1:17" x14ac:dyDescent="0.25">
      <c r="A183">
        <v>2.5</v>
      </c>
      <c r="B183">
        <v>22</v>
      </c>
      <c r="C183">
        <f t="shared" si="20"/>
        <v>19.5</v>
      </c>
      <c r="D183">
        <f t="shared" si="21"/>
        <v>49388.686592828599</v>
      </c>
      <c r="F183">
        <f t="shared" si="22"/>
        <v>7.8</v>
      </c>
      <c r="G183">
        <f t="shared" si="25"/>
        <v>1.1891402714932127</v>
      </c>
      <c r="I183" s="2">
        <f t="shared" si="23"/>
        <v>755.81896061681118</v>
      </c>
      <c r="J183" s="2">
        <f t="shared" si="26"/>
        <v>4.0495104</v>
      </c>
      <c r="K183">
        <f t="shared" si="27"/>
        <v>0.40495103999999998</v>
      </c>
      <c r="M183">
        <v>20</v>
      </c>
      <c r="N183">
        <v>100</v>
      </c>
      <c r="O183">
        <f t="shared" si="24"/>
        <v>9.75</v>
      </c>
      <c r="P183" s="2">
        <f t="shared" si="28"/>
        <v>2.0512820512820511</v>
      </c>
      <c r="Q183" s="2">
        <f t="shared" si="29"/>
        <v>10.256410256410257</v>
      </c>
    </row>
    <row r="184" spans="1:17" x14ac:dyDescent="0.25">
      <c r="A184">
        <v>2.5</v>
      </c>
      <c r="B184">
        <v>23</v>
      </c>
      <c r="C184">
        <f t="shared" si="20"/>
        <v>20.5</v>
      </c>
      <c r="D184">
        <f t="shared" si="21"/>
        <v>42507.90760435861</v>
      </c>
      <c r="F184">
        <f t="shared" si="22"/>
        <v>8.1999999999999993</v>
      </c>
      <c r="G184">
        <f t="shared" si="25"/>
        <v>1.1791666666666667</v>
      </c>
      <c r="I184" s="2">
        <f t="shared" si="23"/>
        <v>787.91458333664491</v>
      </c>
      <c r="J184" s="2">
        <f t="shared" si="26"/>
        <v>4.7050069333333333</v>
      </c>
      <c r="K184">
        <f t="shared" si="27"/>
        <v>0.47050069333333333</v>
      </c>
      <c r="M184">
        <v>20</v>
      </c>
      <c r="N184">
        <v>100</v>
      </c>
      <c r="O184">
        <f t="shared" si="24"/>
        <v>10.25</v>
      </c>
      <c r="P184" s="2">
        <f t="shared" si="28"/>
        <v>1.9512195121951219</v>
      </c>
      <c r="Q184" s="2">
        <f t="shared" si="29"/>
        <v>9.7560975609756095</v>
      </c>
    </row>
    <row r="185" spans="1:17" x14ac:dyDescent="0.25">
      <c r="A185">
        <v>2.5</v>
      </c>
      <c r="B185">
        <v>24</v>
      </c>
      <c r="C185">
        <f t="shared" si="20"/>
        <v>21.5</v>
      </c>
      <c r="D185">
        <f t="shared" si="21"/>
        <v>36848.170601330698</v>
      </c>
      <c r="F185">
        <f t="shared" si="22"/>
        <v>8.6</v>
      </c>
      <c r="G185">
        <f t="shared" si="25"/>
        <v>1.1701958384332924</v>
      </c>
      <c r="I185" s="2">
        <f t="shared" si="23"/>
        <v>820.06276496441433</v>
      </c>
      <c r="J185" s="2">
        <f t="shared" si="26"/>
        <v>5.4276778666666665</v>
      </c>
      <c r="K185">
        <f t="shared" si="27"/>
        <v>0.5427677866666667</v>
      </c>
      <c r="M185">
        <v>20</v>
      </c>
      <c r="N185">
        <v>100</v>
      </c>
      <c r="O185">
        <f t="shared" si="24"/>
        <v>10.75</v>
      </c>
      <c r="P185" s="2">
        <f t="shared" si="28"/>
        <v>1.8604651162790697</v>
      </c>
      <c r="Q185" s="2">
        <f t="shared" si="29"/>
        <v>9.3023255813953494</v>
      </c>
    </row>
    <row r="186" spans="1:17" x14ac:dyDescent="0.25">
      <c r="A186">
        <v>2.5</v>
      </c>
      <c r="B186">
        <v>25</v>
      </c>
      <c r="C186">
        <f t="shared" si="20"/>
        <v>22.5</v>
      </c>
      <c r="D186">
        <f t="shared" si="21"/>
        <v>32150.205761316869</v>
      </c>
      <c r="F186">
        <f t="shared" si="22"/>
        <v>9</v>
      </c>
      <c r="G186">
        <f t="shared" si="25"/>
        <v>1.1620833333333334</v>
      </c>
      <c r="I186" s="2">
        <f t="shared" si="23"/>
        <v>852.25562166392876</v>
      </c>
      <c r="J186" s="2">
        <f t="shared" si="26"/>
        <v>6.2208000000000006</v>
      </c>
      <c r="K186">
        <f t="shared" si="27"/>
        <v>0.62208000000000008</v>
      </c>
      <c r="M186">
        <v>20</v>
      </c>
      <c r="N186">
        <v>100</v>
      </c>
      <c r="O186">
        <f t="shared" si="24"/>
        <v>11.25</v>
      </c>
      <c r="P186" s="2">
        <f t="shared" si="28"/>
        <v>1.7777777777777777</v>
      </c>
      <c r="Q186" s="2">
        <f t="shared" si="29"/>
        <v>8.8888888888888893</v>
      </c>
    </row>
    <row r="187" spans="1:17" x14ac:dyDescent="0.25">
      <c r="A187">
        <v>2.5</v>
      </c>
      <c r="B187">
        <v>26</v>
      </c>
      <c r="C187">
        <f t="shared" si="20"/>
        <v>23.5</v>
      </c>
      <c r="D187">
        <f t="shared" si="21"/>
        <v>28218.097146104425</v>
      </c>
      <c r="F187">
        <f t="shared" si="22"/>
        <v>9.4</v>
      </c>
      <c r="G187">
        <f t="shared" si="25"/>
        <v>1.1547112462006077</v>
      </c>
      <c r="I187" s="2">
        <f t="shared" si="23"/>
        <v>884.48677128208158</v>
      </c>
      <c r="J187" s="2">
        <f t="shared" si="26"/>
        <v>7.0876501333333337</v>
      </c>
      <c r="K187">
        <f t="shared" si="27"/>
        <v>0.70876501333333342</v>
      </c>
      <c r="M187">
        <v>20</v>
      </c>
      <c r="N187">
        <v>100</v>
      </c>
      <c r="O187">
        <f t="shared" si="24"/>
        <v>11.75</v>
      </c>
      <c r="P187" s="2">
        <f t="shared" si="28"/>
        <v>1.7021276595744681</v>
      </c>
      <c r="Q187" s="2">
        <f t="shared" si="29"/>
        <v>8.5106382978723403</v>
      </c>
    </row>
    <row r="188" spans="1:17" x14ac:dyDescent="0.25">
      <c r="A188">
        <v>2.5</v>
      </c>
      <c r="B188">
        <v>27</v>
      </c>
      <c r="C188">
        <f t="shared" si="20"/>
        <v>24.5</v>
      </c>
      <c r="D188">
        <f t="shared" si="21"/>
        <v>24901.932868107673</v>
      </c>
      <c r="F188">
        <f t="shared" si="22"/>
        <v>9.8000000000000007</v>
      </c>
      <c r="G188">
        <f t="shared" si="25"/>
        <v>1.1479823747680891</v>
      </c>
      <c r="I188" s="2">
        <f t="shared" si="23"/>
        <v>916.75099205724064</v>
      </c>
      <c r="J188" s="2">
        <f t="shared" si="26"/>
        <v>8.0315050666666679</v>
      </c>
      <c r="K188">
        <f t="shared" si="27"/>
        <v>0.80315050666666687</v>
      </c>
      <c r="M188">
        <v>20</v>
      </c>
      <c r="N188">
        <v>100</v>
      </c>
      <c r="O188">
        <f t="shared" si="24"/>
        <v>12.25</v>
      </c>
      <c r="P188" s="2">
        <f t="shared" si="28"/>
        <v>1.6326530612244898</v>
      </c>
      <c r="Q188" s="2">
        <f t="shared" si="29"/>
        <v>8.1632653061224492</v>
      </c>
    </row>
    <row r="189" spans="1:17" x14ac:dyDescent="0.25">
      <c r="A189">
        <v>2.5</v>
      </c>
      <c r="B189">
        <v>28</v>
      </c>
      <c r="C189">
        <f t="shared" si="20"/>
        <v>25.5</v>
      </c>
      <c r="D189">
        <f t="shared" si="21"/>
        <v>22085.679715946353</v>
      </c>
      <c r="F189">
        <f t="shared" si="22"/>
        <v>10.199999999999999</v>
      </c>
      <c r="G189">
        <f t="shared" si="25"/>
        <v>1.1418158567774936</v>
      </c>
      <c r="I189" s="2">
        <f t="shared" si="23"/>
        <v>949.04397036023113</v>
      </c>
      <c r="J189" s="2">
        <f t="shared" si="26"/>
        <v>9.0556416000000013</v>
      </c>
      <c r="K189">
        <f t="shared" si="27"/>
        <v>0.90556416000000017</v>
      </c>
      <c r="M189">
        <v>20</v>
      </c>
      <c r="N189">
        <v>100</v>
      </c>
      <c r="O189">
        <f t="shared" si="24"/>
        <v>12.75</v>
      </c>
      <c r="P189" s="2">
        <f t="shared" si="28"/>
        <v>1.5686274509803921</v>
      </c>
      <c r="Q189" s="2">
        <f t="shared" si="29"/>
        <v>7.8431372549019605</v>
      </c>
    </row>
    <row r="190" spans="1:17" x14ac:dyDescent="0.25">
      <c r="A190">
        <v>2.5</v>
      </c>
      <c r="B190">
        <v>29</v>
      </c>
      <c r="C190">
        <f t="shared" si="20"/>
        <v>26.5</v>
      </c>
      <c r="D190">
        <f t="shared" si="21"/>
        <v>19678.576946069574</v>
      </c>
      <c r="F190">
        <f t="shared" si="22"/>
        <v>10.6</v>
      </c>
      <c r="G190">
        <f t="shared" si="25"/>
        <v>1.1361438679245284</v>
      </c>
      <c r="I190" s="2">
        <f t="shared" si="23"/>
        <v>981.36211150007398</v>
      </c>
      <c r="J190" s="2">
        <f t="shared" si="26"/>
        <v>10.163336533333334</v>
      </c>
      <c r="K190">
        <f t="shared" si="27"/>
        <v>1.0163336533333334</v>
      </c>
      <c r="M190">
        <v>20</v>
      </c>
      <c r="N190">
        <v>100</v>
      </c>
      <c r="O190">
        <f t="shared" si="24"/>
        <v>13.25</v>
      </c>
      <c r="P190" s="2">
        <f t="shared" si="28"/>
        <v>1.5094339622641511</v>
      </c>
      <c r="Q190" s="2">
        <f t="shared" si="29"/>
        <v>7.5471698113207548</v>
      </c>
    </row>
    <row r="191" spans="1:17" x14ac:dyDescent="0.25">
      <c r="A191">
        <v>2.5</v>
      </c>
      <c r="B191">
        <v>30</v>
      </c>
      <c r="C191">
        <f t="shared" si="20"/>
        <v>27.5</v>
      </c>
      <c r="D191">
        <f t="shared" si="21"/>
        <v>17608.940646130726</v>
      </c>
      <c r="F191">
        <f t="shared" si="22"/>
        <v>11</v>
      </c>
      <c r="G191">
        <f t="shared" si="25"/>
        <v>1.1309090909090909</v>
      </c>
      <c r="I191" s="2">
        <f t="shared" si="23"/>
        <v>1013.7023959363472</v>
      </c>
      <c r="J191" s="2">
        <f t="shared" si="26"/>
        <v>11.357866666666668</v>
      </c>
      <c r="K191">
        <f t="shared" si="27"/>
        <v>1.1357866666666669</v>
      </c>
      <c r="M191">
        <v>20</v>
      </c>
      <c r="N191">
        <v>100</v>
      </c>
      <c r="O191">
        <f t="shared" si="24"/>
        <v>13.75</v>
      </c>
      <c r="P191" s="2">
        <f t="shared" si="28"/>
        <v>1.4545454545454546</v>
      </c>
      <c r="Q191" s="2">
        <f t="shared" si="29"/>
        <v>7.2727272727272725</v>
      </c>
    </row>
    <row r="192" spans="1:17" x14ac:dyDescent="0.25">
      <c r="A192">
        <v>2.5</v>
      </c>
      <c r="B192">
        <v>32</v>
      </c>
      <c r="C192">
        <f t="shared" si="20"/>
        <v>29.5</v>
      </c>
      <c r="D192">
        <f t="shared" si="21"/>
        <v>14264.786078420871</v>
      </c>
      <c r="F192">
        <f t="shared" si="22"/>
        <v>11.8</v>
      </c>
      <c r="G192">
        <f t="shared" si="25"/>
        <v>1.121563088512241</v>
      </c>
      <c r="I192" s="2">
        <f t="shared" si="23"/>
        <v>1078.4395532331039</v>
      </c>
      <c r="J192" s="2">
        <f t="shared" si="26"/>
        <v>14.020539733333331</v>
      </c>
      <c r="K192">
        <f t="shared" si="27"/>
        <v>1.402053973333333</v>
      </c>
      <c r="M192">
        <v>20</v>
      </c>
      <c r="N192">
        <v>100</v>
      </c>
      <c r="O192">
        <f t="shared" si="24"/>
        <v>14.75</v>
      </c>
      <c r="P192" s="2">
        <f t="shared" si="28"/>
        <v>1.3559322033898304</v>
      </c>
      <c r="Q192" s="2">
        <f t="shared" si="29"/>
        <v>6.7796610169491522</v>
      </c>
    </row>
    <row r="193" spans="1:17" x14ac:dyDescent="0.25">
      <c r="A193">
        <v>2.5</v>
      </c>
      <c r="B193">
        <v>34</v>
      </c>
      <c r="C193">
        <f t="shared" si="20"/>
        <v>31.5</v>
      </c>
      <c r="D193">
        <f t="shared" si="21"/>
        <v>11716.547289109645</v>
      </c>
      <c r="F193">
        <f t="shared" si="22"/>
        <v>12.6</v>
      </c>
      <c r="G193">
        <f t="shared" si="25"/>
        <v>1.113464696223317</v>
      </c>
      <c r="I193" s="2">
        <f t="shared" si="23"/>
        <v>1143.2391529289894</v>
      </c>
      <c r="J193" s="2">
        <f t="shared" si="26"/>
        <v>17.069875200000006</v>
      </c>
      <c r="K193">
        <f t="shared" si="27"/>
        <v>1.7069875200000006</v>
      </c>
      <c r="M193">
        <v>20</v>
      </c>
      <c r="N193">
        <v>100</v>
      </c>
      <c r="O193">
        <f t="shared" si="24"/>
        <v>15.75</v>
      </c>
      <c r="P193" s="2">
        <f t="shared" si="28"/>
        <v>1.2698412698412698</v>
      </c>
      <c r="Q193" s="2">
        <f t="shared" si="29"/>
        <v>6.3492063492063489</v>
      </c>
    </row>
    <row r="194" spans="1:17" x14ac:dyDescent="0.25">
      <c r="A194">
        <v>2.5</v>
      </c>
      <c r="B194">
        <v>35</v>
      </c>
      <c r="C194">
        <f t="shared" si="20"/>
        <v>32.5</v>
      </c>
      <c r="D194">
        <f t="shared" si="21"/>
        <v>10667.956304050978</v>
      </c>
      <c r="F194">
        <f t="shared" si="22"/>
        <v>13</v>
      </c>
      <c r="G194">
        <f t="shared" si="25"/>
        <v>1.1098076923076923</v>
      </c>
      <c r="I194" s="2">
        <f t="shared" si="23"/>
        <v>1175.6584660266601</v>
      </c>
      <c r="J194" s="2">
        <f t="shared" si="26"/>
        <v>18.747733333333333</v>
      </c>
      <c r="K194">
        <f t="shared" si="27"/>
        <v>1.8747733333333334</v>
      </c>
      <c r="M194">
        <v>20</v>
      </c>
      <c r="N194">
        <v>100</v>
      </c>
      <c r="O194">
        <f t="shared" si="24"/>
        <v>16.25</v>
      </c>
      <c r="P194" s="2">
        <f t="shared" si="28"/>
        <v>1.2307692307692308</v>
      </c>
      <c r="Q194" s="2">
        <f t="shared" si="29"/>
        <v>6.1538461538461542</v>
      </c>
    </row>
    <row r="195" spans="1:17" x14ac:dyDescent="0.25">
      <c r="A195">
        <v>2.5</v>
      </c>
      <c r="B195">
        <v>36</v>
      </c>
      <c r="C195">
        <f t="shared" si="20"/>
        <v>33.5</v>
      </c>
      <c r="D195">
        <f t="shared" si="21"/>
        <v>9740.8507695427961</v>
      </c>
      <c r="F195">
        <f t="shared" si="22"/>
        <v>13.4</v>
      </c>
      <c r="G195">
        <f t="shared" si="25"/>
        <v>1.1063793933558017</v>
      </c>
      <c r="I195" s="2">
        <f t="shared" si="23"/>
        <v>1208.089109398366</v>
      </c>
      <c r="J195" s="2">
        <f t="shared" si="26"/>
        <v>20.532087466666667</v>
      </c>
      <c r="K195">
        <f t="shared" si="27"/>
        <v>2.0532087466666669</v>
      </c>
      <c r="M195">
        <v>20</v>
      </c>
      <c r="N195">
        <v>100</v>
      </c>
      <c r="O195">
        <f t="shared" si="24"/>
        <v>16.75</v>
      </c>
      <c r="P195" s="2">
        <f t="shared" si="28"/>
        <v>1.1940298507462686</v>
      </c>
      <c r="Q195" s="2">
        <f t="shared" si="29"/>
        <v>5.9701492537313436</v>
      </c>
    </row>
    <row r="196" spans="1:17" x14ac:dyDescent="0.25">
      <c r="A196">
        <v>3</v>
      </c>
      <c r="B196">
        <v>16</v>
      </c>
      <c r="C196">
        <f t="shared" si="20"/>
        <v>13</v>
      </c>
      <c r="D196">
        <f t="shared" si="21"/>
        <v>345641.78425125167</v>
      </c>
      <c r="F196">
        <f t="shared" si="22"/>
        <v>4.333333333333333</v>
      </c>
      <c r="G196">
        <f t="shared" si="25"/>
        <v>1.3669230769230771</v>
      </c>
      <c r="I196" s="2">
        <f t="shared" si="23"/>
        <v>335.19209940657549</v>
      </c>
      <c r="J196" s="2">
        <f t="shared" si="26"/>
        <v>0.57863374485596708</v>
      </c>
      <c r="K196">
        <f t="shared" si="27"/>
        <v>5.7863374485596711E-2</v>
      </c>
      <c r="M196">
        <v>20</v>
      </c>
      <c r="N196">
        <v>100</v>
      </c>
      <c r="O196">
        <f t="shared" si="24"/>
        <v>6.5</v>
      </c>
      <c r="P196" s="2">
        <f t="shared" si="28"/>
        <v>3.0769230769230771</v>
      </c>
      <c r="Q196" s="2">
        <f t="shared" si="29"/>
        <v>15.384615384615385</v>
      </c>
    </row>
    <row r="197" spans="1:17" x14ac:dyDescent="0.25">
      <c r="A197">
        <v>3</v>
      </c>
      <c r="B197">
        <v>17</v>
      </c>
      <c r="C197">
        <f t="shared" si="20"/>
        <v>14</v>
      </c>
      <c r="D197">
        <f t="shared" si="21"/>
        <v>276740.16034985421</v>
      </c>
      <c r="F197">
        <f t="shared" si="22"/>
        <v>4.666666666666667</v>
      </c>
      <c r="G197">
        <f t="shared" si="25"/>
        <v>1.336331168831169</v>
      </c>
      <c r="I197" s="2">
        <f t="shared" si="23"/>
        <v>352.89741698151227</v>
      </c>
      <c r="J197" s="2">
        <f t="shared" si="26"/>
        <v>0.72269958847736626</v>
      </c>
      <c r="K197">
        <f t="shared" si="27"/>
        <v>7.226995884773664E-2</v>
      </c>
      <c r="M197">
        <v>20</v>
      </c>
      <c r="N197">
        <v>100</v>
      </c>
      <c r="O197">
        <f t="shared" si="24"/>
        <v>7</v>
      </c>
      <c r="P197" s="2">
        <f t="shared" si="28"/>
        <v>2.8571428571428572</v>
      </c>
      <c r="Q197" s="2">
        <f t="shared" si="29"/>
        <v>14.285714285714286</v>
      </c>
    </row>
    <row r="198" spans="1:17" x14ac:dyDescent="0.25">
      <c r="A198">
        <v>3</v>
      </c>
      <c r="B198">
        <v>18</v>
      </c>
      <c r="C198">
        <f t="shared" si="20"/>
        <v>15</v>
      </c>
      <c r="D198">
        <f t="shared" si="21"/>
        <v>225000</v>
      </c>
      <c r="F198">
        <f t="shared" si="22"/>
        <v>5</v>
      </c>
      <c r="G198">
        <f t="shared" si="25"/>
        <v>1.3105</v>
      </c>
      <c r="I198" s="2">
        <f t="shared" si="23"/>
        <v>370.79564963898463</v>
      </c>
      <c r="J198" s="2">
        <f t="shared" si="26"/>
        <v>0.88888888888888895</v>
      </c>
      <c r="K198">
        <f t="shared" si="27"/>
        <v>8.8888888888888906E-2</v>
      </c>
      <c r="M198">
        <v>20</v>
      </c>
      <c r="N198">
        <v>100</v>
      </c>
      <c r="O198">
        <f t="shared" si="24"/>
        <v>7.5</v>
      </c>
      <c r="P198" s="2">
        <f t="shared" si="28"/>
        <v>2.6666666666666665</v>
      </c>
      <c r="Q198" s="2">
        <f t="shared" si="29"/>
        <v>13.333333333333334</v>
      </c>
    </row>
    <row r="199" spans="1:17" x14ac:dyDescent="0.25">
      <c r="A199">
        <v>3</v>
      </c>
      <c r="B199">
        <v>19</v>
      </c>
      <c r="C199">
        <f t="shared" si="20"/>
        <v>16</v>
      </c>
      <c r="D199">
        <f t="shared" si="21"/>
        <v>185394.287109375</v>
      </c>
      <c r="F199">
        <f t="shared" si="22"/>
        <v>5.333333333333333</v>
      </c>
      <c r="G199">
        <f t="shared" si="25"/>
        <v>1.2883894230769231</v>
      </c>
      <c r="I199" s="2">
        <f t="shared" si="23"/>
        <v>388.84227851379211</v>
      </c>
      <c r="J199" s="2">
        <f t="shared" si="26"/>
        <v>1.0787818930041153</v>
      </c>
      <c r="K199">
        <f t="shared" si="27"/>
        <v>0.10787818930041154</v>
      </c>
      <c r="M199">
        <v>20</v>
      </c>
      <c r="N199">
        <v>100</v>
      </c>
      <c r="O199">
        <f t="shared" si="24"/>
        <v>8</v>
      </c>
      <c r="P199" s="2">
        <f t="shared" si="28"/>
        <v>2.5</v>
      </c>
      <c r="Q199" s="2">
        <f t="shared" si="29"/>
        <v>12.5</v>
      </c>
    </row>
    <row r="200" spans="1:17" x14ac:dyDescent="0.25">
      <c r="A200">
        <v>3</v>
      </c>
      <c r="B200">
        <v>20</v>
      </c>
      <c r="C200">
        <f t="shared" ref="C200:C262" si="30">B200-A200</f>
        <v>17</v>
      </c>
      <c r="D200">
        <f t="shared" ref="D200:D262" si="31">75*POWER(10,9)*A200^4*POWER(10,-12)/(8*C200^3*POWER(10,-9))</f>
        <v>154564.42092407896</v>
      </c>
      <c r="F200">
        <f t="shared" ref="F200:F262" si="32">C200/A200</f>
        <v>5.666666666666667</v>
      </c>
      <c r="G200">
        <f t="shared" si="25"/>
        <v>1.2692436974789918</v>
      </c>
      <c r="I200" s="2">
        <f t="shared" ref="I200:I262" si="33">G200*8*C200*POWER(10,-3)*200/(PI()*A200^3*POWER(10,-9))/POWER(10,6)</f>
        <v>407.0055044165058</v>
      </c>
      <c r="J200" s="2">
        <f t="shared" si="26"/>
        <v>1.2939588477366257</v>
      </c>
      <c r="K200">
        <f t="shared" si="27"/>
        <v>0.12939588477366257</v>
      </c>
      <c r="M200">
        <v>20</v>
      </c>
      <c r="N200">
        <v>100</v>
      </c>
      <c r="O200">
        <f t="shared" ref="O200:O262" si="34">C200/2</f>
        <v>8.5</v>
      </c>
      <c r="P200" s="2">
        <f t="shared" si="28"/>
        <v>2.3529411764705883</v>
      </c>
      <c r="Q200" s="2">
        <f t="shared" si="29"/>
        <v>11.764705882352942</v>
      </c>
    </row>
    <row r="201" spans="1:17" x14ac:dyDescent="0.25">
      <c r="A201">
        <v>3</v>
      </c>
      <c r="B201">
        <v>21</v>
      </c>
      <c r="C201">
        <f t="shared" si="30"/>
        <v>18</v>
      </c>
      <c r="D201">
        <f t="shared" si="31"/>
        <v>130208.33333333333</v>
      </c>
      <c r="F201">
        <f t="shared" si="32"/>
        <v>6</v>
      </c>
      <c r="G201">
        <f t="shared" ref="G201:G262" si="35">(4*F201-1)/(4*F201-4)+0.615/F201</f>
        <v>1.2524999999999999</v>
      </c>
      <c r="I201" s="2">
        <f t="shared" si="33"/>
        <v>425.26200794154431</v>
      </c>
      <c r="J201" s="2">
        <f t="shared" ref="J201:J262" si="36">200/D201*POWER(10,3)</f>
        <v>1.536</v>
      </c>
      <c r="K201">
        <f t="shared" ref="K201:K262" si="37">1/2*200*J201*POWER(10,-3)</f>
        <v>0.15359999999999999</v>
      </c>
      <c r="M201">
        <v>20</v>
      </c>
      <c r="N201">
        <v>100</v>
      </c>
      <c r="O201">
        <f t="shared" si="34"/>
        <v>9</v>
      </c>
      <c r="P201" s="2">
        <f t="shared" ref="P201:P262" si="38">M201/O201</f>
        <v>2.2222222222222223</v>
      </c>
      <c r="Q201" s="2">
        <f t="shared" ref="Q201:Q262" si="39">N201/O201</f>
        <v>11.111111111111111</v>
      </c>
    </row>
    <row r="202" spans="1:17" x14ac:dyDescent="0.25">
      <c r="A202">
        <v>3</v>
      </c>
      <c r="B202">
        <v>22</v>
      </c>
      <c r="C202">
        <f t="shared" si="30"/>
        <v>19</v>
      </c>
      <c r="D202">
        <f t="shared" si="31"/>
        <v>110712.20294503571</v>
      </c>
      <c r="F202">
        <f t="shared" si="32"/>
        <v>6.333333333333333</v>
      </c>
      <c r="G202">
        <f t="shared" si="35"/>
        <v>1.2377302631578948</v>
      </c>
      <c r="I202" s="2">
        <f t="shared" si="33"/>
        <v>443.59429953472198</v>
      </c>
      <c r="J202" s="2">
        <f t="shared" si="36"/>
        <v>1.8064855967078191</v>
      </c>
      <c r="K202">
        <f t="shared" si="37"/>
        <v>0.18064855967078192</v>
      </c>
      <c r="M202">
        <v>20</v>
      </c>
      <c r="N202">
        <v>100</v>
      </c>
      <c r="O202">
        <f t="shared" si="34"/>
        <v>9.5</v>
      </c>
      <c r="P202" s="2">
        <f t="shared" si="38"/>
        <v>2.1052631578947367</v>
      </c>
      <c r="Q202" s="2">
        <f t="shared" si="39"/>
        <v>10.526315789473685</v>
      </c>
    </row>
    <row r="203" spans="1:17" x14ac:dyDescent="0.25">
      <c r="A203">
        <v>3</v>
      </c>
      <c r="B203">
        <v>23</v>
      </c>
      <c r="C203">
        <f t="shared" si="30"/>
        <v>20</v>
      </c>
      <c r="D203">
        <f t="shared" si="31"/>
        <v>94921.874999999985</v>
      </c>
      <c r="F203">
        <f t="shared" si="32"/>
        <v>6.666666666666667</v>
      </c>
      <c r="G203">
        <f t="shared" si="35"/>
        <v>1.2246029411764705</v>
      </c>
      <c r="I203" s="2">
        <f t="shared" si="33"/>
        <v>461.98900483107275</v>
      </c>
      <c r="J203" s="2">
        <f t="shared" si="36"/>
        <v>2.1069958847736627</v>
      </c>
      <c r="K203">
        <f t="shared" si="37"/>
        <v>0.21069958847736628</v>
      </c>
      <c r="M203">
        <v>20</v>
      </c>
      <c r="N203">
        <v>100</v>
      </c>
      <c r="O203">
        <f t="shared" si="34"/>
        <v>10</v>
      </c>
      <c r="P203" s="2">
        <f t="shared" si="38"/>
        <v>2</v>
      </c>
      <c r="Q203" s="2">
        <f t="shared" si="39"/>
        <v>10</v>
      </c>
    </row>
    <row r="204" spans="1:17" x14ac:dyDescent="0.25">
      <c r="A204">
        <v>3</v>
      </c>
      <c r="B204">
        <v>24</v>
      </c>
      <c r="C204">
        <f t="shared" si="30"/>
        <v>21</v>
      </c>
      <c r="D204">
        <f t="shared" si="31"/>
        <v>81997.084548104962</v>
      </c>
      <c r="F204">
        <f t="shared" si="32"/>
        <v>7</v>
      </c>
      <c r="G204">
        <f t="shared" si="35"/>
        <v>1.2128571428571429</v>
      </c>
      <c r="I204" s="2">
        <f t="shared" si="33"/>
        <v>480.43572154673473</v>
      </c>
      <c r="J204" s="2">
        <f t="shared" si="36"/>
        <v>2.439111111111111</v>
      </c>
      <c r="K204">
        <f t="shared" si="37"/>
        <v>0.24391111111111111</v>
      </c>
      <c r="M204">
        <v>20</v>
      </c>
      <c r="N204">
        <v>100</v>
      </c>
      <c r="O204">
        <f t="shared" si="34"/>
        <v>10.5</v>
      </c>
      <c r="P204" s="2">
        <f t="shared" si="38"/>
        <v>1.9047619047619047</v>
      </c>
      <c r="Q204" s="2">
        <f t="shared" si="39"/>
        <v>9.5238095238095237</v>
      </c>
    </row>
    <row r="205" spans="1:17" x14ac:dyDescent="0.25">
      <c r="A205">
        <v>3</v>
      </c>
      <c r="B205">
        <v>25</v>
      </c>
      <c r="C205">
        <f t="shared" si="30"/>
        <v>22</v>
      </c>
      <c r="D205">
        <f t="shared" si="31"/>
        <v>71316.209616829452</v>
      </c>
      <c r="F205">
        <f t="shared" si="32"/>
        <v>7.333333333333333</v>
      </c>
      <c r="G205">
        <f t="shared" si="35"/>
        <v>1.2022846889952152</v>
      </c>
      <c r="I205" s="2">
        <f t="shared" si="33"/>
        <v>498.92623735234292</v>
      </c>
      <c r="J205" s="2">
        <f t="shared" si="36"/>
        <v>2.8044115226337452</v>
      </c>
      <c r="K205">
        <f t="shared" si="37"/>
        <v>0.28044115226337452</v>
      </c>
      <c r="M205">
        <v>20</v>
      </c>
      <c r="N205">
        <v>100</v>
      </c>
      <c r="O205">
        <f t="shared" si="34"/>
        <v>11</v>
      </c>
      <c r="P205" s="2">
        <f t="shared" si="38"/>
        <v>1.8181818181818181</v>
      </c>
      <c r="Q205" s="2">
        <f t="shared" si="39"/>
        <v>9.0909090909090917</v>
      </c>
    </row>
    <row r="206" spans="1:17" x14ac:dyDescent="0.25">
      <c r="A206">
        <v>3</v>
      </c>
      <c r="B206">
        <v>26</v>
      </c>
      <c r="C206">
        <f t="shared" si="30"/>
        <v>23</v>
      </c>
      <c r="D206">
        <f t="shared" si="31"/>
        <v>62412.673625380128</v>
      </c>
      <c r="F206">
        <f t="shared" si="32"/>
        <v>7.666666666666667</v>
      </c>
      <c r="G206">
        <f t="shared" si="35"/>
        <v>1.1927173913043478</v>
      </c>
      <c r="I206" s="2">
        <f t="shared" si="33"/>
        <v>517.45398238440521</v>
      </c>
      <c r="J206" s="2">
        <f t="shared" si="36"/>
        <v>3.2044773662551442</v>
      </c>
      <c r="K206">
        <f t="shared" si="37"/>
        <v>0.32044773662551446</v>
      </c>
      <c r="M206">
        <v>20</v>
      </c>
      <c r="N206">
        <v>100</v>
      </c>
      <c r="O206">
        <f t="shared" si="34"/>
        <v>11.5</v>
      </c>
      <c r="P206" s="2">
        <f t="shared" si="38"/>
        <v>1.7391304347826086</v>
      </c>
      <c r="Q206" s="2">
        <f t="shared" si="39"/>
        <v>8.695652173913043</v>
      </c>
    </row>
    <row r="207" spans="1:17" x14ac:dyDescent="0.25">
      <c r="A207">
        <v>3</v>
      </c>
      <c r="B207">
        <v>27</v>
      </c>
      <c r="C207">
        <f t="shared" si="30"/>
        <v>24</v>
      </c>
      <c r="D207">
        <f t="shared" si="31"/>
        <v>54931.640625</v>
      </c>
      <c r="F207">
        <f t="shared" si="32"/>
        <v>8</v>
      </c>
      <c r="G207">
        <f t="shared" si="35"/>
        <v>1.1840178571428572</v>
      </c>
      <c r="I207" s="2">
        <f t="shared" si="33"/>
        <v>536.0136381819998</v>
      </c>
      <c r="J207" s="2">
        <f t="shared" si="36"/>
        <v>3.6408888888888886</v>
      </c>
      <c r="K207">
        <f t="shared" si="37"/>
        <v>0.36408888888888885</v>
      </c>
      <c r="M207">
        <v>20</v>
      </c>
      <c r="N207">
        <v>100</v>
      </c>
      <c r="O207">
        <f t="shared" si="34"/>
        <v>12</v>
      </c>
      <c r="P207" s="2">
        <f t="shared" si="38"/>
        <v>1.6666666666666667</v>
      </c>
      <c r="Q207" s="2">
        <f t="shared" si="39"/>
        <v>8.3333333333333339</v>
      </c>
    </row>
    <row r="208" spans="1:17" x14ac:dyDescent="0.25">
      <c r="A208">
        <v>3</v>
      </c>
      <c r="B208">
        <v>28</v>
      </c>
      <c r="C208">
        <f t="shared" si="30"/>
        <v>25</v>
      </c>
      <c r="D208">
        <f t="shared" si="31"/>
        <v>48600</v>
      </c>
      <c r="F208">
        <f t="shared" si="32"/>
        <v>8.3333333333333339</v>
      </c>
      <c r="G208">
        <f t="shared" si="35"/>
        <v>1.1760727272727274</v>
      </c>
      <c r="I208" s="2">
        <f t="shared" si="33"/>
        <v>554.60085327709953</v>
      </c>
      <c r="J208" s="2">
        <f t="shared" si="36"/>
        <v>4.1152263374485596</v>
      </c>
      <c r="K208">
        <f t="shared" si="37"/>
        <v>0.41152263374485598</v>
      </c>
      <c r="M208">
        <v>20</v>
      </c>
      <c r="N208">
        <v>100</v>
      </c>
      <c r="O208">
        <f t="shared" si="34"/>
        <v>12.5</v>
      </c>
      <c r="P208" s="2">
        <f t="shared" si="38"/>
        <v>1.6</v>
      </c>
      <c r="Q208" s="2">
        <f t="shared" si="39"/>
        <v>8</v>
      </c>
    </row>
    <row r="209" spans="1:17" x14ac:dyDescent="0.25">
      <c r="A209">
        <v>3</v>
      </c>
      <c r="B209">
        <v>29</v>
      </c>
      <c r="C209">
        <f t="shared" si="30"/>
        <v>26</v>
      </c>
      <c r="D209">
        <f t="shared" si="31"/>
        <v>43205.223031406458</v>
      </c>
      <c r="F209">
        <f t="shared" si="32"/>
        <v>8.6666666666666661</v>
      </c>
      <c r="G209">
        <f t="shared" si="35"/>
        <v>1.1687876254180602</v>
      </c>
      <c r="I209" s="2">
        <f t="shared" si="33"/>
        <v>573.21203297872535</v>
      </c>
      <c r="J209" s="2">
        <f t="shared" si="36"/>
        <v>4.6290699588477366</v>
      </c>
      <c r="K209">
        <f t="shared" si="37"/>
        <v>0.46290699588477369</v>
      </c>
      <c r="M209">
        <v>20</v>
      </c>
      <c r="N209">
        <v>100</v>
      </c>
      <c r="O209">
        <f t="shared" si="34"/>
        <v>13</v>
      </c>
      <c r="P209" s="2">
        <f t="shared" si="38"/>
        <v>1.5384615384615385</v>
      </c>
      <c r="Q209" s="2">
        <f t="shared" si="39"/>
        <v>7.6923076923076925</v>
      </c>
    </row>
    <row r="210" spans="1:17" x14ac:dyDescent="0.25">
      <c r="A210">
        <v>3</v>
      </c>
      <c r="B210">
        <v>30</v>
      </c>
      <c r="C210">
        <f t="shared" si="30"/>
        <v>27</v>
      </c>
      <c r="D210">
        <f t="shared" si="31"/>
        <v>38580.246913580246</v>
      </c>
      <c r="F210">
        <f t="shared" si="32"/>
        <v>9</v>
      </c>
      <c r="G210">
        <f t="shared" si="35"/>
        <v>1.1620833333333334</v>
      </c>
      <c r="I210" s="2">
        <f t="shared" si="33"/>
        <v>591.84418171106165</v>
      </c>
      <c r="J210" s="2">
        <f t="shared" si="36"/>
        <v>5.1840000000000002</v>
      </c>
      <c r="K210">
        <f t="shared" si="37"/>
        <v>0.51839999999999997</v>
      </c>
      <c r="M210">
        <v>20</v>
      </c>
      <c r="N210">
        <v>100</v>
      </c>
      <c r="O210">
        <f t="shared" si="34"/>
        <v>13.5</v>
      </c>
      <c r="P210" s="2">
        <f t="shared" si="38"/>
        <v>1.4814814814814814</v>
      </c>
      <c r="Q210" s="2">
        <f t="shared" si="39"/>
        <v>7.4074074074074074</v>
      </c>
    </row>
    <row r="211" spans="1:17" x14ac:dyDescent="0.25">
      <c r="A211">
        <v>3</v>
      </c>
      <c r="B211">
        <v>32</v>
      </c>
      <c r="C211">
        <f t="shared" si="30"/>
        <v>29</v>
      </c>
      <c r="D211">
        <f t="shared" si="31"/>
        <v>31135.962934109637</v>
      </c>
      <c r="F211">
        <f t="shared" si="32"/>
        <v>9.6666666666666661</v>
      </c>
      <c r="G211">
        <f t="shared" si="35"/>
        <v>1.1501591511936338</v>
      </c>
      <c r="I211" s="2">
        <f t="shared" si="33"/>
        <v>629.1617082536909</v>
      </c>
      <c r="J211" s="2">
        <f t="shared" si="36"/>
        <v>6.4234403292181073</v>
      </c>
      <c r="K211">
        <f t="shared" si="37"/>
        <v>0.64234403292181075</v>
      </c>
      <c r="M211">
        <v>20</v>
      </c>
      <c r="N211">
        <v>100</v>
      </c>
      <c r="O211">
        <f t="shared" si="34"/>
        <v>14.5</v>
      </c>
      <c r="P211" s="2">
        <f t="shared" si="38"/>
        <v>1.3793103448275863</v>
      </c>
      <c r="Q211" s="2">
        <f t="shared" si="39"/>
        <v>6.8965517241379306</v>
      </c>
    </row>
    <row r="212" spans="1:17" x14ac:dyDescent="0.25">
      <c r="A212">
        <v>3</v>
      </c>
      <c r="B212">
        <v>34</v>
      </c>
      <c r="C212">
        <f t="shared" si="30"/>
        <v>31</v>
      </c>
      <c r="D212">
        <f t="shared" si="31"/>
        <v>25490.080896915173</v>
      </c>
      <c r="F212">
        <f t="shared" si="32"/>
        <v>10.333333333333334</v>
      </c>
      <c r="G212">
        <f t="shared" si="35"/>
        <v>1.1398732718894009</v>
      </c>
      <c r="I212" s="2">
        <f t="shared" si="33"/>
        <v>666.53753331027383</v>
      </c>
      <c r="J212" s="2">
        <f t="shared" si="36"/>
        <v>7.846189300411524</v>
      </c>
      <c r="K212">
        <f t="shared" si="37"/>
        <v>0.78461893004115246</v>
      </c>
      <c r="M212">
        <v>20</v>
      </c>
      <c r="N212">
        <v>100</v>
      </c>
      <c r="O212">
        <f t="shared" si="34"/>
        <v>15.5</v>
      </c>
      <c r="P212" s="2">
        <f t="shared" si="38"/>
        <v>1.2903225806451613</v>
      </c>
      <c r="Q212" s="2">
        <f t="shared" si="39"/>
        <v>6.4516129032258061</v>
      </c>
    </row>
    <row r="213" spans="1:17" x14ac:dyDescent="0.25">
      <c r="A213">
        <v>3</v>
      </c>
      <c r="B213">
        <v>35</v>
      </c>
      <c r="C213">
        <f t="shared" si="30"/>
        <v>32</v>
      </c>
      <c r="D213">
        <f t="shared" si="31"/>
        <v>23174.285888671875</v>
      </c>
      <c r="F213">
        <f t="shared" si="32"/>
        <v>10.666666666666666</v>
      </c>
      <c r="G213">
        <f t="shared" si="35"/>
        <v>1.1352424568965518</v>
      </c>
      <c r="I213" s="2">
        <f t="shared" si="33"/>
        <v>685.24353848082649</v>
      </c>
      <c r="J213" s="2">
        <f t="shared" si="36"/>
        <v>8.6302551440329225</v>
      </c>
      <c r="K213">
        <f t="shared" si="37"/>
        <v>0.86302551440329234</v>
      </c>
      <c r="M213">
        <v>20</v>
      </c>
      <c r="N213">
        <v>100</v>
      </c>
      <c r="O213">
        <f t="shared" si="34"/>
        <v>16</v>
      </c>
      <c r="P213" s="2">
        <f t="shared" si="38"/>
        <v>1.25</v>
      </c>
      <c r="Q213" s="2">
        <f t="shared" si="39"/>
        <v>6.25</v>
      </c>
    </row>
    <row r="214" spans="1:17" x14ac:dyDescent="0.25">
      <c r="A214">
        <v>3</v>
      </c>
      <c r="B214">
        <v>36</v>
      </c>
      <c r="C214">
        <f t="shared" si="30"/>
        <v>33</v>
      </c>
      <c r="D214">
        <f t="shared" si="31"/>
        <v>21130.728775356871</v>
      </c>
      <c r="F214">
        <f t="shared" si="32"/>
        <v>11</v>
      </c>
      <c r="G214">
        <f t="shared" si="35"/>
        <v>1.1309090909090909</v>
      </c>
      <c r="I214" s="2">
        <f t="shared" si="33"/>
        <v>703.95999717801885</v>
      </c>
      <c r="J214" s="2">
        <f t="shared" si="36"/>
        <v>9.4648888888888916</v>
      </c>
      <c r="K214">
        <f t="shared" si="37"/>
        <v>0.94648888888888916</v>
      </c>
      <c r="M214">
        <v>20</v>
      </c>
      <c r="N214">
        <v>100</v>
      </c>
      <c r="O214">
        <f t="shared" si="34"/>
        <v>16.5</v>
      </c>
      <c r="P214" s="2">
        <f t="shared" si="38"/>
        <v>1.2121212121212122</v>
      </c>
      <c r="Q214" s="2">
        <f t="shared" si="39"/>
        <v>6.0606060606060606</v>
      </c>
    </row>
    <row r="215" spans="1:17" x14ac:dyDescent="0.25">
      <c r="A215">
        <v>3</v>
      </c>
      <c r="B215">
        <v>38</v>
      </c>
      <c r="C215">
        <f t="shared" si="30"/>
        <v>35</v>
      </c>
      <c r="D215">
        <f t="shared" si="31"/>
        <v>17711.370262390668</v>
      </c>
      <c r="F215">
        <f t="shared" si="32"/>
        <v>11.666666666666666</v>
      </c>
      <c r="G215">
        <f t="shared" si="35"/>
        <v>1.1230267857142857</v>
      </c>
      <c r="I215" s="2">
        <f t="shared" si="33"/>
        <v>741.42035507983348</v>
      </c>
      <c r="J215" s="2">
        <f t="shared" si="36"/>
        <v>11.292181069958849</v>
      </c>
      <c r="K215">
        <f t="shared" si="37"/>
        <v>1.1292181069958849</v>
      </c>
      <c r="M215">
        <v>20</v>
      </c>
      <c r="N215">
        <v>100</v>
      </c>
      <c r="O215">
        <f t="shared" si="34"/>
        <v>17.5</v>
      </c>
      <c r="P215" s="2">
        <f t="shared" si="38"/>
        <v>1.1428571428571428</v>
      </c>
      <c r="Q215" s="2">
        <f t="shared" si="39"/>
        <v>5.7142857142857144</v>
      </c>
    </row>
    <row r="216" spans="1:17" x14ac:dyDescent="0.25">
      <c r="A216">
        <v>3</v>
      </c>
      <c r="B216">
        <v>40</v>
      </c>
      <c r="C216">
        <f t="shared" si="30"/>
        <v>37</v>
      </c>
      <c r="D216">
        <f t="shared" si="31"/>
        <v>14991.708289736047</v>
      </c>
      <c r="F216">
        <f t="shared" si="32"/>
        <v>12.333333333333334</v>
      </c>
      <c r="G216">
        <f t="shared" si="35"/>
        <v>1.1160413354531002</v>
      </c>
      <c r="I216" s="2">
        <f t="shared" si="33"/>
        <v>778.91191983323483</v>
      </c>
      <c r="J216" s="2">
        <f t="shared" si="36"/>
        <v>13.340707818930042</v>
      </c>
      <c r="K216">
        <f t="shared" si="37"/>
        <v>1.3340707818930042</v>
      </c>
      <c r="M216">
        <v>20</v>
      </c>
      <c r="N216">
        <v>100</v>
      </c>
      <c r="O216">
        <f t="shared" si="34"/>
        <v>18.5</v>
      </c>
      <c r="P216" s="2">
        <f t="shared" si="38"/>
        <v>1.0810810810810811</v>
      </c>
      <c r="Q216" s="2">
        <f t="shared" si="39"/>
        <v>5.4054054054054053</v>
      </c>
    </row>
    <row r="217" spans="1:17" x14ac:dyDescent="0.25">
      <c r="A217">
        <v>3.5</v>
      </c>
      <c r="B217">
        <v>20</v>
      </c>
      <c r="C217">
        <f t="shared" si="30"/>
        <v>16.5</v>
      </c>
      <c r="D217">
        <f t="shared" si="31"/>
        <v>313178.27030636941</v>
      </c>
      <c r="F217">
        <f t="shared" si="32"/>
        <v>4.7142857142857144</v>
      </c>
      <c r="G217">
        <f t="shared" si="35"/>
        <v>1.3323776223776223</v>
      </c>
      <c r="I217" s="2">
        <f t="shared" si="33"/>
        <v>261.14231581078144</v>
      </c>
      <c r="J217" s="2">
        <f t="shared" si="36"/>
        <v>0.6386139108704707</v>
      </c>
      <c r="K217">
        <f t="shared" si="37"/>
        <v>6.3861391087047067E-2</v>
      </c>
      <c r="M217">
        <v>20</v>
      </c>
      <c r="N217">
        <v>100</v>
      </c>
      <c r="O217">
        <f t="shared" si="34"/>
        <v>8.25</v>
      </c>
      <c r="P217" s="2">
        <f t="shared" si="38"/>
        <v>2.4242424242424243</v>
      </c>
      <c r="Q217" s="2">
        <f t="shared" si="39"/>
        <v>12.121212121212121</v>
      </c>
    </row>
    <row r="218" spans="1:17" x14ac:dyDescent="0.25">
      <c r="A218">
        <v>3.5</v>
      </c>
      <c r="B218">
        <v>21</v>
      </c>
      <c r="C218">
        <f t="shared" si="30"/>
        <v>17.5</v>
      </c>
      <c r="D218">
        <f t="shared" si="31"/>
        <v>262499.99999999994</v>
      </c>
      <c r="F218">
        <f t="shared" si="32"/>
        <v>5</v>
      </c>
      <c r="G218">
        <f t="shared" si="35"/>
        <v>1.3105</v>
      </c>
      <c r="I218" s="2">
        <f t="shared" si="33"/>
        <v>272.42129361231514</v>
      </c>
      <c r="J218" s="2">
        <f t="shared" si="36"/>
        <v>0.76190476190476208</v>
      </c>
      <c r="K218">
        <f t="shared" si="37"/>
        <v>7.6190476190476211E-2</v>
      </c>
      <c r="M218">
        <v>20</v>
      </c>
      <c r="N218">
        <v>100</v>
      </c>
      <c r="O218">
        <f t="shared" si="34"/>
        <v>8.75</v>
      </c>
      <c r="P218" s="2">
        <f t="shared" si="38"/>
        <v>2.2857142857142856</v>
      </c>
      <c r="Q218" s="2">
        <f t="shared" si="39"/>
        <v>11.428571428571429</v>
      </c>
    </row>
    <row r="219" spans="1:17" x14ac:dyDescent="0.25">
      <c r="A219">
        <v>3.5</v>
      </c>
      <c r="B219">
        <v>22</v>
      </c>
      <c r="C219">
        <f t="shared" si="30"/>
        <v>18.5</v>
      </c>
      <c r="D219">
        <f t="shared" si="31"/>
        <v>222191.92347935954</v>
      </c>
      <c r="F219">
        <f t="shared" si="32"/>
        <v>5.2857142857142856</v>
      </c>
      <c r="G219">
        <f t="shared" si="35"/>
        <v>1.2913513513513515</v>
      </c>
      <c r="I219" s="2">
        <f t="shared" si="33"/>
        <v>283.78022366155608</v>
      </c>
      <c r="J219" s="2">
        <f t="shared" si="36"/>
        <v>0.90012272664167725</v>
      </c>
      <c r="K219">
        <f t="shared" si="37"/>
        <v>9.0012272664167725E-2</v>
      </c>
      <c r="M219">
        <v>20</v>
      </c>
      <c r="N219">
        <v>100</v>
      </c>
      <c r="O219">
        <f t="shared" si="34"/>
        <v>9.25</v>
      </c>
      <c r="P219" s="2">
        <f t="shared" si="38"/>
        <v>2.1621621621621623</v>
      </c>
      <c r="Q219" s="2">
        <f t="shared" si="39"/>
        <v>10.810810810810811</v>
      </c>
    </row>
    <row r="220" spans="1:17" x14ac:dyDescent="0.25">
      <c r="A220">
        <v>3.5</v>
      </c>
      <c r="B220">
        <v>23</v>
      </c>
      <c r="C220">
        <f t="shared" si="30"/>
        <v>19.5</v>
      </c>
      <c r="D220">
        <f t="shared" si="31"/>
        <v>189731.57841501033</v>
      </c>
      <c r="F220">
        <f t="shared" si="32"/>
        <v>5.5714285714285712</v>
      </c>
      <c r="G220">
        <f t="shared" si="35"/>
        <v>1.2744471153846153</v>
      </c>
      <c r="I220" s="2">
        <f t="shared" si="33"/>
        <v>295.20411491205886</v>
      </c>
      <c r="J220" s="2">
        <f t="shared" si="36"/>
        <v>1.0541207830070807</v>
      </c>
      <c r="K220">
        <f t="shared" si="37"/>
        <v>0.10541207830070806</v>
      </c>
      <c r="M220">
        <v>20</v>
      </c>
      <c r="N220">
        <v>100</v>
      </c>
      <c r="O220">
        <f t="shared" si="34"/>
        <v>9.75</v>
      </c>
      <c r="P220" s="2">
        <f t="shared" si="38"/>
        <v>2.0512820512820511</v>
      </c>
      <c r="Q220" s="2">
        <f t="shared" si="39"/>
        <v>10.256410256410257</v>
      </c>
    </row>
    <row r="221" spans="1:17" x14ac:dyDescent="0.25">
      <c r="A221">
        <v>3.5</v>
      </c>
      <c r="B221">
        <v>24</v>
      </c>
      <c r="C221">
        <f t="shared" si="30"/>
        <v>20.5</v>
      </c>
      <c r="D221">
        <f t="shared" si="31"/>
        <v>163298.37785290403</v>
      </c>
      <c r="F221">
        <f t="shared" si="32"/>
        <v>5.8571428571428568</v>
      </c>
      <c r="G221">
        <f t="shared" si="35"/>
        <v>1.2594117647058825</v>
      </c>
      <c r="I221" s="2">
        <f t="shared" si="33"/>
        <v>306.68150362242443</v>
      </c>
      <c r="J221" s="2">
        <f t="shared" si="36"/>
        <v>1.2247519089268362</v>
      </c>
      <c r="K221">
        <f t="shared" si="37"/>
        <v>0.12247519089268362</v>
      </c>
      <c r="M221">
        <v>20</v>
      </c>
      <c r="N221">
        <v>100</v>
      </c>
      <c r="O221">
        <f t="shared" si="34"/>
        <v>10.25</v>
      </c>
      <c r="P221" s="2">
        <f t="shared" si="38"/>
        <v>1.9512195121951219</v>
      </c>
      <c r="Q221" s="2">
        <f t="shared" si="39"/>
        <v>9.7560975609756095</v>
      </c>
    </row>
    <row r="222" spans="1:17" x14ac:dyDescent="0.25">
      <c r="A222">
        <v>3.5</v>
      </c>
      <c r="B222">
        <v>25</v>
      </c>
      <c r="C222">
        <f t="shared" si="30"/>
        <v>21.5</v>
      </c>
      <c r="D222">
        <f t="shared" si="31"/>
        <v>141555.93218207199</v>
      </c>
      <c r="F222">
        <f t="shared" si="32"/>
        <v>6.1428571428571432</v>
      </c>
      <c r="G222">
        <f t="shared" si="35"/>
        <v>1.2459496124031006</v>
      </c>
      <c r="I222" s="2">
        <f t="shared" si="33"/>
        <v>318.20347354934239</v>
      </c>
      <c r="J222" s="2">
        <f t="shared" si="36"/>
        <v>1.4128690823268086</v>
      </c>
      <c r="K222">
        <f t="shared" si="37"/>
        <v>0.14128690823268086</v>
      </c>
      <c r="M222">
        <v>20</v>
      </c>
      <c r="N222">
        <v>100</v>
      </c>
      <c r="O222">
        <f t="shared" si="34"/>
        <v>10.75</v>
      </c>
      <c r="P222" s="2">
        <f t="shared" si="38"/>
        <v>1.8604651162790697</v>
      </c>
      <c r="Q222" s="2">
        <f t="shared" si="39"/>
        <v>9.3023255813953494</v>
      </c>
    </row>
    <row r="223" spans="1:17" x14ac:dyDescent="0.25">
      <c r="A223">
        <v>3.5</v>
      </c>
      <c r="B223">
        <v>26</v>
      </c>
      <c r="C223">
        <f t="shared" si="30"/>
        <v>22.5</v>
      </c>
      <c r="D223">
        <f t="shared" si="31"/>
        <v>123508.23045267488</v>
      </c>
      <c r="F223">
        <f t="shared" si="32"/>
        <v>6.4285714285714288</v>
      </c>
      <c r="G223">
        <f t="shared" si="35"/>
        <v>1.2338245614035086</v>
      </c>
      <c r="I223" s="2">
        <f t="shared" si="33"/>
        <v>329.76298555335711</v>
      </c>
      <c r="J223" s="2">
        <f t="shared" si="36"/>
        <v>1.6193252811328616</v>
      </c>
      <c r="K223">
        <f t="shared" si="37"/>
        <v>0.16193252811328618</v>
      </c>
      <c r="M223">
        <v>20</v>
      </c>
      <c r="N223">
        <v>100</v>
      </c>
      <c r="O223">
        <f t="shared" si="34"/>
        <v>11.25</v>
      </c>
      <c r="P223" s="2">
        <f t="shared" si="38"/>
        <v>1.7777777777777777</v>
      </c>
      <c r="Q223" s="2">
        <f t="shared" si="39"/>
        <v>8.8888888888888893</v>
      </c>
    </row>
    <row r="224" spans="1:17" x14ac:dyDescent="0.25">
      <c r="A224">
        <v>3.5</v>
      </c>
      <c r="B224">
        <v>27</v>
      </c>
      <c r="C224">
        <f t="shared" si="30"/>
        <v>23.5</v>
      </c>
      <c r="D224">
        <f t="shared" si="31"/>
        <v>108402.64199647475</v>
      </c>
      <c r="F224">
        <f t="shared" si="32"/>
        <v>6.7142857142857144</v>
      </c>
      <c r="G224">
        <f t="shared" si="35"/>
        <v>1.2228457446808512</v>
      </c>
      <c r="I224" s="2">
        <f t="shared" si="33"/>
        <v>341.35440832290408</v>
      </c>
      <c r="J224" s="2">
        <f t="shared" si="36"/>
        <v>1.8449734832708597</v>
      </c>
      <c r="K224">
        <f t="shared" si="37"/>
        <v>0.18449734832708597</v>
      </c>
      <c r="M224">
        <v>20</v>
      </c>
      <c r="N224">
        <v>100</v>
      </c>
      <c r="O224">
        <f t="shared" si="34"/>
        <v>11.75</v>
      </c>
      <c r="P224" s="2">
        <f t="shared" si="38"/>
        <v>1.7021276595744681</v>
      </c>
      <c r="Q224" s="2">
        <f t="shared" si="39"/>
        <v>8.5106382978723403</v>
      </c>
    </row>
    <row r="225" spans="1:17" x14ac:dyDescent="0.25">
      <c r="A225">
        <v>3.5</v>
      </c>
      <c r="B225">
        <v>28</v>
      </c>
      <c r="C225">
        <f t="shared" si="30"/>
        <v>24.5</v>
      </c>
      <c r="D225">
        <f t="shared" si="31"/>
        <v>95663.265306122426</v>
      </c>
      <c r="F225">
        <f t="shared" si="32"/>
        <v>7</v>
      </c>
      <c r="G225">
        <f t="shared" si="35"/>
        <v>1.2128571428571429</v>
      </c>
      <c r="I225" s="2">
        <f t="shared" si="33"/>
        <v>352.97318317719282</v>
      </c>
      <c r="J225" s="2">
        <f t="shared" si="36"/>
        <v>2.0906666666666673</v>
      </c>
      <c r="K225">
        <f t="shared" si="37"/>
        <v>0.20906666666666673</v>
      </c>
      <c r="M225">
        <v>20</v>
      </c>
      <c r="N225">
        <v>100</v>
      </c>
      <c r="O225">
        <f t="shared" si="34"/>
        <v>12.25</v>
      </c>
      <c r="P225" s="2">
        <f t="shared" si="38"/>
        <v>1.6326530612244898</v>
      </c>
      <c r="Q225" s="2">
        <f t="shared" si="39"/>
        <v>8.1632653061224492</v>
      </c>
    </row>
    <row r="226" spans="1:17" x14ac:dyDescent="0.25">
      <c r="A226">
        <v>3.5</v>
      </c>
      <c r="B226">
        <v>29</v>
      </c>
      <c r="C226">
        <f t="shared" si="30"/>
        <v>25.5</v>
      </c>
      <c r="D226">
        <f t="shared" si="31"/>
        <v>84844.347196779505</v>
      </c>
      <c r="F226">
        <f t="shared" si="32"/>
        <v>7.2857142857142856</v>
      </c>
      <c r="G226">
        <f t="shared" si="35"/>
        <v>1.2037299465240643</v>
      </c>
      <c r="I226" s="2">
        <f t="shared" si="33"/>
        <v>364.61558028648597</v>
      </c>
      <c r="J226" s="2">
        <f t="shared" si="36"/>
        <v>2.3572578092461476</v>
      </c>
      <c r="K226">
        <f t="shared" si="37"/>
        <v>0.23572578092461477</v>
      </c>
      <c r="M226">
        <v>20</v>
      </c>
      <c r="N226">
        <v>100</v>
      </c>
      <c r="O226">
        <f t="shared" si="34"/>
        <v>12.75</v>
      </c>
      <c r="P226" s="2">
        <f t="shared" si="38"/>
        <v>1.5686274509803921</v>
      </c>
      <c r="Q226" s="2">
        <f t="shared" si="39"/>
        <v>7.8431372549019605</v>
      </c>
    </row>
    <row r="227" spans="1:17" x14ac:dyDescent="0.25">
      <c r="A227">
        <v>3.5</v>
      </c>
      <c r="B227">
        <v>30</v>
      </c>
      <c r="C227">
        <f t="shared" si="30"/>
        <v>26.5</v>
      </c>
      <c r="D227">
        <f t="shared" si="31"/>
        <v>75597.221196020866</v>
      </c>
      <c r="F227">
        <f t="shared" si="32"/>
        <v>7.5714285714285712</v>
      </c>
      <c r="G227">
        <f t="shared" si="35"/>
        <v>1.1953568498769482</v>
      </c>
      <c r="I227" s="2">
        <f t="shared" si="33"/>
        <v>376.27851848708724</v>
      </c>
      <c r="J227" s="2">
        <f t="shared" si="36"/>
        <v>2.6455998889351662</v>
      </c>
      <c r="K227">
        <f t="shared" si="37"/>
        <v>0.26455998889351662</v>
      </c>
      <c r="M227">
        <v>20</v>
      </c>
      <c r="N227">
        <v>100</v>
      </c>
      <c r="O227">
        <f t="shared" si="34"/>
        <v>13.25</v>
      </c>
      <c r="P227" s="2">
        <f t="shared" si="38"/>
        <v>1.5094339622641511</v>
      </c>
      <c r="Q227" s="2">
        <f t="shared" si="39"/>
        <v>7.5471698113207548</v>
      </c>
    </row>
    <row r="228" spans="1:17" x14ac:dyDescent="0.25">
      <c r="A228">
        <v>3.5</v>
      </c>
      <c r="B228">
        <v>32</v>
      </c>
      <c r="C228">
        <f t="shared" si="30"/>
        <v>28.5</v>
      </c>
      <c r="D228">
        <f t="shared" si="31"/>
        <v>60772.747890039034</v>
      </c>
      <c r="F228">
        <f t="shared" si="32"/>
        <v>8.1428571428571423</v>
      </c>
      <c r="G228">
        <f t="shared" si="35"/>
        <v>1.1805263157894736</v>
      </c>
      <c r="I228" s="2">
        <f t="shared" si="33"/>
        <v>399.65615843838634</v>
      </c>
      <c r="J228" s="2">
        <f t="shared" si="36"/>
        <v>3.2909487713452727</v>
      </c>
      <c r="K228">
        <f t="shared" si="37"/>
        <v>0.32909487713452729</v>
      </c>
      <c r="M228">
        <v>20</v>
      </c>
      <c r="N228">
        <v>100</v>
      </c>
      <c r="O228">
        <f t="shared" si="34"/>
        <v>14.25</v>
      </c>
      <c r="P228" s="2">
        <f t="shared" si="38"/>
        <v>1.4035087719298245</v>
      </c>
      <c r="Q228" s="2">
        <f t="shared" si="39"/>
        <v>7.0175438596491224</v>
      </c>
    </row>
    <row r="229" spans="1:17" x14ac:dyDescent="0.25">
      <c r="A229">
        <v>3.5</v>
      </c>
      <c r="B229">
        <v>34</v>
      </c>
      <c r="C229">
        <f t="shared" si="30"/>
        <v>30.5</v>
      </c>
      <c r="D229">
        <f t="shared" si="31"/>
        <v>49584.271370731462</v>
      </c>
      <c r="F229">
        <f t="shared" si="32"/>
        <v>8.7142857142857135</v>
      </c>
      <c r="G229">
        <f t="shared" si="35"/>
        <v>1.1677959927140256</v>
      </c>
      <c r="I229" s="2">
        <f t="shared" si="33"/>
        <v>423.09003533300029</v>
      </c>
      <c r="J229" s="2">
        <f t="shared" si="36"/>
        <v>4.0335371373039024</v>
      </c>
      <c r="K229">
        <f t="shared" si="37"/>
        <v>0.40335371373039025</v>
      </c>
      <c r="M229">
        <v>20</v>
      </c>
      <c r="N229">
        <v>100</v>
      </c>
      <c r="O229">
        <f t="shared" si="34"/>
        <v>15.25</v>
      </c>
      <c r="P229" s="2">
        <f t="shared" si="38"/>
        <v>1.3114754098360655</v>
      </c>
      <c r="Q229" s="2">
        <f t="shared" si="39"/>
        <v>6.557377049180328</v>
      </c>
    </row>
    <row r="230" spans="1:17" x14ac:dyDescent="0.25">
      <c r="A230">
        <v>3.5</v>
      </c>
      <c r="B230">
        <v>35</v>
      </c>
      <c r="C230">
        <f t="shared" si="30"/>
        <v>31.5</v>
      </c>
      <c r="D230">
        <f t="shared" si="31"/>
        <v>45010.288065843612</v>
      </c>
      <c r="F230">
        <f t="shared" si="32"/>
        <v>9</v>
      </c>
      <c r="G230">
        <f t="shared" si="35"/>
        <v>1.1620833333333334</v>
      </c>
      <c r="I230" s="2">
        <f t="shared" si="33"/>
        <v>434.82429676731039</v>
      </c>
      <c r="J230" s="2">
        <f t="shared" si="36"/>
        <v>4.4434285714285719</v>
      </c>
      <c r="K230">
        <f t="shared" si="37"/>
        <v>0.44434285714285721</v>
      </c>
      <c r="M230">
        <v>20</v>
      </c>
      <c r="N230">
        <v>100</v>
      </c>
      <c r="O230">
        <f t="shared" si="34"/>
        <v>15.75</v>
      </c>
      <c r="P230" s="2">
        <f t="shared" si="38"/>
        <v>1.2698412698412698</v>
      </c>
      <c r="Q230" s="2">
        <f t="shared" si="39"/>
        <v>6.3492063492063489</v>
      </c>
    </row>
    <row r="231" spans="1:17" x14ac:dyDescent="0.25">
      <c r="A231">
        <v>3.5</v>
      </c>
      <c r="B231">
        <v>36</v>
      </c>
      <c r="C231">
        <f t="shared" si="30"/>
        <v>32.5</v>
      </c>
      <c r="D231">
        <f t="shared" si="31"/>
        <v>40982.020937642235</v>
      </c>
      <c r="F231">
        <f t="shared" si="32"/>
        <v>9.2857142857142865</v>
      </c>
      <c r="G231">
        <f t="shared" si="35"/>
        <v>1.1567480106100796</v>
      </c>
      <c r="I231" s="2">
        <f t="shared" si="33"/>
        <v>446.56851394127744</v>
      </c>
      <c r="J231" s="2">
        <f t="shared" si="36"/>
        <v>4.8801888102179651</v>
      </c>
      <c r="K231">
        <f t="shared" si="37"/>
        <v>0.48801888102179652</v>
      </c>
      <c r="M231">
        <v>20</v>
      </c>
      <c r="N231">
        <v>100</v>
      </c>
      <c r="O231">
        <f t="shared" si="34"/>
        <v>16.25</v>
      </c>
      <c r="P231" s="2">
        <f t="shared" si="38"/>
        <v>1.2307692307692308</v>
      </c>
      <c r="Q231" s="2">
        <f t="shared" si="39"/>
        <v>6.1538461538461542</v>
      </c>
    </row>
    <row r="232" spans="1:17" x14ac:dyDescent="0.25">
      <c r="A232">
        <v>3.5</v>
      </c>
      <c r="B232">
        <v>38</v>
      </c>
      <c r="C232">
        <f t="shared" si="30"/>
        <v>34.5</v>
      </c>
      <c r="D232">
        <f t="shared" si="31"/>
        <v>34259.906121293476</v>
      </c>
      <c r="F232">
        <f t="shared" si="32"/>
        <v>9.8571428571428577</v>
      </c>
      <c r="G232">
        <f t="shared" si="35"/>
        <v>1.1470687237026649</v>
      </c>
      <c r="I232" s="2">
        <f t="shared" si="33"/>
        <v>470.08296167347692</v>
      </c>
      <c r="J232" s="2">
        <f t="shared" si="36"/>
        <v>5.837727613494379</v>
      </c>
      <c r="K232">
        <f t="shared" si="37"/>
        <v>0.5837727613494379</v>
      </c>
      <c r="M232">
        <v>20</v>
      </c>
      <c r="N232">
        <v>100</v>
      </c>
      <c r="O232">
        <f t="shared" si="34"/>
        <v>17.25</v>
      </c>
      <c r="P232" s="2">
        <f t="shared" si="38"/>
        <v>1.1594202898550725</v>
      </c>
      <c r="Q232" s="2">
        <f t="shared" si="39"/>
        <v>5.7971014492753623</v>
      </c>
    </row>
    <row r="233" spans="1:17" x14ac:dyDescent="0.25">
      <c r="A233">
        <v>3.5</v>
      </c>
      <c r="B233">
        <v>40</v>
      </c>
      <c r="C233">
        <f t="shared" si="30"/>
        <v>36.5</v>
      </c>
      <c r="D233">
        <f t="shared" si="31"/>
        <v>28931.094270944453</v>
      </c>
      <c r="F233">
        <f t="shared" si="32"/>
        <v>10.428571428571429</v>
      </c>
      <c r="G233">
        <f t="shared" si="35"/>
        <v>1.1385180572851805</v>
      </c>
      <c r="I233" s="2">
        <f t="shared" si="33"/>
        <v>493.62683868888519</v>
      </c>
      <c r="J233" s="2">
        <f t="shared" si="36"/>
        <v>6.9129773705400535</v>
      </c>
      <c r="K233">
        <f t="shared" si="37"/>
        <v>0.69129773705400532</v>
      </c>
      <c r="M233">
        <v>20</v>
      </c>
      <c r="N233">
        <v>100</v>
      </c>
      <c r="O233">
        <f t="shared" si="34"/>
        <v>18.25</v>
      </c>
      <c r="P233" s="2">
        <f t="shared" si="38"/>
        <v>1.095890410958904</v>
      </c>
      <c r="Q233" s="2">
        <f t="shared" si="39"/>
        <v>5.4794520547945202</v>
      </c>
    </row>
    <row r="234" spans="1:17" x14ac:dyDescent="0.25">
      <c r="A234">
        <v>3.5</v>
      </c>
      <c r="B234">
        <v>42</v>
      </c>
      <c r="C234">
        <f t="shared" si="30"/>
        <v>38.5</v>
      </c>
      <c r="D234">
        <f t="shared" si="31"/>
        <v>24652.516904583019</v>
      </c>
      <c r="F234">
        <f t="shared" si="32"/>
        <v>11</v>
      </c>
      <c r="G234">
        <f t="shared" si="35"/>
        <v>1.1309090909090909</v>
      </c>
      <c r="I234" s="2">
        <f t="shared" si="33"/>
        <v>517.1950999675239</v>
      </c>
      <c r="J234" s="2">
        <f t="shared" si="36"/>
        <v>8.1127619047619053</v>
      </c>
      <c r="K234">
        <f t="shared" si="37"/>
        <v>0.8112761904761906</v>
      </c>
      <c r="M234">
        <v>20</v>
      </c>
      <c r="N234">
        <v>100</v>
      </c>
      <c r="O234">
        <f t="shared" si="34"/>
        <v>19.25</v>
      </c>
      <c r="P234" s="2">
        <f t="shared" si="38"/>
        <v>1.0389610389610389</v>
      </c>
      <c r="Q234" s="2">
        <f t="shared" si="39"/>
        <v>5.1948051948051948</v>
      </c>
    </row>
    <row r="235" spans="1:17" x14ac:dyDescent="0.25">
      <c r="A235">
        <v>3.5</v>
      </c>
      <c r="B235">
        <v>45</v>
      </c>
      <c r="C235">
        <f t="shared" si="30"/>
        <v>41.5</v>
      </c>
      <c r="D235">
        <f t="shared" si="31"/>
        <v>19683.356739485156</v>
      </c>
      <c r="F235">
        <f t="shared" si="32"/>
        <v>11.857142857142858</v>
      </c>
      <c r="G235">
        <f t="shared" si="35"/>
        <v>1.1209464172479391</v>
      </c>
      <c r="I235" s="2">
        <f t="shared" si="33"/>
        <v>552.58479018285732</v>
      </c>
      <c r="J235" s="2">
        <f t="shared" si="36"/>
        <v>10.16086852700264</v>
      </c>
      <c r="K235">
        <f t="shared" si="37"/>
        <v>1.016086852700264</v>
      </c>
      <c r="M235">
        <v>20</v>
      </c>
      <c r="N235">
        <v>100</v>
      </c>
      <c r="O235">
        <f t="shared" si="34"/>
        <v>20.75</v>
      </c>
      <c r="P235" s="2">
        <f t="shared" si="38"/>
        <v>0.96385542168674698</v>
      </c>
      <c r="Q235" s="2">
        <f t="shared" si="39"/>
        <v>4.8192771084337354</v>
      </c>
    </row>
    <row r="236" spans="1:17" x14ac:dyDescent="0.25">
      <c r="A236">
        <v>3.5</v>
      </c>
      <c r="B236">
        <v>48</v>
      </c>
      <c r="C236">
        <f t="shared" si="30"/>
        <v>44.5</v>
      </c>
      <c r="D236">
        <f t="shared" si="31"/>
        <v>15964.797742879471</v>
      </c>
      <c r="F236">
        <f t="shared" si="32"/>
        <v>12.714285714285714</v>
      </c>
      <c r="G236">
        <f t="shared" si="35"/>
        <v>1.1123951767607563</v>
      </c>
      <c r="I236" s="2">
        <f t="shared" si="33"/>
        <v>588.01050509516779</v>
      </c>
      <c r="J236" s="2">
        <f t="shared" si="36"/>
        <v>12.52756240455366</v>
      </c>
      <c r="K236">
        <f t="shared" si="37"/>
        <v>1.252756240455366</v>
      </c>
      <c r="M236">
        <v>20</v>
      </c>
      <c r="N236">
        <v>100</v>
      </c>
      <c r="O236">
        <f t="shared" si="34"/>
        <v>22.25</v>
      </c>
      <c r="P236" s="2">
        <f t="shared" si="38"/>
        <v>0.898876404494382</v>
      </c>
      <c r="Q236" s="2">
        <f t="shared" si="39"/>
        <v>4.4943820224719104</v>
      </c>
    </row>
    <row r="237" spans="1:17" x14ac:dyDescent="0.25">
      <c r="A237">
        <v>3.5</v>
      </c>
      <c r="B237">
        <v>50</v>
      </c>
      <c r="C237">
        <f t="shared" si="30"/>
        <v>46.5</v>
      </c>
      <c r="D237">
        <f t="shared" si="31"/>
        <v>13992.154602993445</v>
      </c>
      <c r="F237">
        <f t="shared" si="32"/>
        <v>13.285714285714286</v>
      </c>
      <c r="G237">
        <f t="shared" si="35"/>
        <v>1.1073368342085521</v>
      </c>
      <c r="I237" s="2">
        <f t="shared" si="33"/>
        <v>611.64393860769258</v>
      </c>
      <c r="J237" s="2">
        <f t="shared" si="36"/>
        <v>14.293724281549355</v>
      </c>
      <c r="K237">
        <f t="shared" si="37"/>
        <v>1.4293724281549356</v>
      </c>
      <c r="M237">
        <v>20</v>
      </c>
      <c r="N237">
        <v>100</v>
      </c>
      <c r="O237">
        <f t="shared" si="34"/>
        <v>23.25</v>
      </c>
      <c r="P237" s="2">
        <f t="shared" si="38"/>
        <v>0.86021505376344087</v>
      </c>
      <c r="Q237" s="2">
        <f t="shared" si="39"/>
        <v>4.301075268817204</v>
      </c>
    </row>
    <row r="238" spans="1:17" x14ac:dyDescent="0.25">
      <c r="A238">
        <v>4</v>
      </c>
      <c r="B238">
        <v>20</v>
      </c>
      <c r="C238">
        <f t="shared" si="30"/>
        <v>16</v>
      </c>
      <c r="D238">
        <f t="shared" si="31"/>
        <v>585937.5</v>
      </c>
      <c r="F238">
        <f t="shared" si="32"/>
        <v>4</v>
      </c>
      <c r="G238">
        <f t="shared" si="35"/>
        <v>1.4037500000000001</v>
      </c>
      <c r="I238" s="2">
        <f t="shared" si="33"/>
        <v>178.73100109219845</v>
      </c>
      <c r="J238" s="2">
        <f t="shared" si="36"/>
        <v>0.34133333333333338</v>
      </c>
      <c r="K238">
        <f t="shared" si="37"/>
        <v>3.4133333333333342E-2</v>
      </c>
      <c r="M238">
        <v>20</v>
      </c>
      <c r="N238">
        <v>100</v>
      </c>
      <c r="O238">
        <f t="shared" si="34"/>
        <v>8</v>
      </c>
      <c r="P238" s="2">
        <f t="shared" si="38"/>
        <v>2.5</v>
      </c>
      <c r="Q238" s="2">
        <f t="shared" si="39"/>
        <v>12.5</v>
      </c>
    </row>
    <row r="239" spans="1:17" x14ac:dyDescent="0.25">
      <c r="A239">
        <v>4</v>
      </c>
      <c r="B239">
        <v>21</v>
      </c>
      <c r="C239">
        <f t="shared" si="30"/>
        <v>17</v>
      </c>
      <c r="D239">
        <f t="shared" si="31"/>
        <v>488499.89822918782</v>
      </c>
      <c r="F239">
        <f t="shared" si="32"/>
        <v>4.25</v>
      </c>
      <c r="G239">
        <f t="shared" si="35"/>
        <v>1.3754751131221721</v>
      </c>
      <c r="I239" s="2">
        <f t="shared" si="33"/>
        <v>186.07661385028595</v>
      </c>
      <c r="J239" s="2">
        <f t="shared" si="36"/>
        <v>0.40941666666666671</v>
      </c>
      <c r="K239">
        <f t="shared" si="37"/>
        <v>4.0941666666666668E-2</v>
      </c>
      <c r="M239">
        <v>20</v>
      </c>
      <c r="N239">
        <v>100</v>
      </c>
      <c r="O239">
        <f t="shared" si="34"/>
        <v>8.5</v>
      </c>
      <c r="P239" s="2">
        <f t="shared" si="38"/>
        <v>2.3529411764705883</v>
      </c>
      <c r="Q239" s="2">
        <f t="shared" si="39"/>
        <v>11.764705882352942</v>
      </c>
    </row>
    <row r="240" spans="1:17" x14ac:dyDescent="0.25">
      <c r="A240">
        <v>4</v>
      </c>
      <c r="B240">
        <v>22</v>
      </c>
      <c r="C240">
        <f t="shared" si="30"/>
        <v>18</v>
      </c>
      <c r="D240">
        <f t="shared" si="31"/>
        <v>411522.63374485594</v>
      </c>
      <c r="F240">
        <f t="shared" si="32"/>
        <v>4.5</v>
      </c>
      <c r="G240">
        <f t="shared" si="35"/>
        <v>1.3509523809523809</v>
      </c>
      <c r="I240" s="2">
        <f t="shared" si="33"/>
        <v>193.50967437930302</v>
      </c>
      <c r="J240" s="2">
        <f t="shared" si="36"/>
        <v>0.48600000000000004</v>
      </c>
      <c r="K240">
        <f t="shared" si="37"/>
        <v>4.8600000000000004E-2</v>
      </c>
      <c r="M240">
        <v>20</v>
      </c>
      <c r="N240">
        <v>100</v>
      </c>
      <c r="O240">
        <f t="shared" si="34"/>
        <v>9</v>
      </c>
      <c r="P240" s="2">
        <f t="shared" si="38"/>
        <v>2.2222222222222223</v>
      </c>
      <c r="Q240" s="2">
        <f t="shared" si="39"/>
        <v>11.111111111111111</v>
      </c>
    </row>
    <row r="241" spans="1:17" x14ac:dyDescent="0.25">
      <c r="A241">
        <v>4</v>
      </c>
      <c r="B241">
        <v>23</v>
      </c>
      <c r="C241">
        <f t="shared" si="30"/>
        <v>19</v>
      </c>
      <c r="D241">
        <f t="shared" si="31"/>
        <v>349905.23399912519</v>
      </c>
      <c r="F241">
        <f t="shared" si="32"/>
        <v>4.75</v>
      </c>
      <c r="G241">
        <f t="shared" si="35"/>
        <v>1.3294736842105264</v>
      </c>
      <c r="I241" s="2">
        <f t="shared" si="33"/>
        <v>201.01269312506383</v>
      </c>
      <c r="J241" s="2">
        <f t="shared" si="36"/>
        <v>0.57158333333333344</v>
      </c>
      <c r="K241">
        <f t="shared" si="37"/>
        <v>5.7158333333333346E-2</v>
      </c>
      <c r="M241">
        <v>20</v>
      </c>
      <c r="N241">
        <v>100</v>
      </c>
      <c r="O241">
        <f t="shared" si="34"/>
        <v>9.5</v>
      </c>
      <c r="P241" s="2">
        <f t="shared" si="38"/>
        <v>2.1052631578947367</v>
      </c>
      <c r="Q241" s="2">
        <f t="shared" si="39"/>
        <v>10.526315789473685</v>
      </c>
    </row>
    <row r="242" spans="1:17" x14ac:dyDescent="0.25">
      <c r="A242">
        <v>4</v>
      </c>
      <c r="B242">
        <v>24</v>
      </c>
      <c r="C242">
        <f t="shared" si="30"/>
        <v>20</v>
      </c>
      <c r="D242">
        <f t="shared" si="31"/>
        <v>299999.99999999994</v>
      </c>
      <c r="F242">
        <f t="shared" si="32"/>
        <v>5</v>
      </c>
      <c r="G242">
        <f t="shared" si="35"/>
        <v>1.3105</v>
      </c>
      <c r="I242" s="2">
        <f t="shared" si="33"/>
        <v>208.57255292192886</v>
      </c>
      <c r="J242" s="2">
        <f t="shared" si="36"/>
        <v>0.66666666666666674</v>
      </c>
      <c r="K242">
        <f t="shared" si="37"/>
        <v>6.666666666666668E-2</v>
      </c>
      <c r="M242">
        <v>20</v>
      </c>
      <c r="N242">
        <v>100</v>
      </c>
      <c r="O242">
        <f t="shared" si="34"/>
        <v>10</v>
      </c>
      <c r="P242" s="2">
        <f t="shared" si="38"/>
        <v>2</v>
      </c>
      <c r="Q242" s="2">
        <f t="shared" si="39"/>
        <v>10</v>
      </c>
    </row>
    <row r="243" spans="1:17" x14ac:dyDescent="0.25">
      <c r="A243">
        <v>4</v>
      </c>
      <c r="B243">
        <v>25</v>
      </c>
      <c r="C243">
        <f t="shared" si="30"/>
        <v>21</v>
      </c>
      <c r="D243">
        <f t="shared" si="31"/>
        <v>259151.2795594428</v>
      </c>
      <c r="F243">
        <f t="shared" si="32"/>
        <v>5.25</v>
      </c>
      <c r="G243">
        <f t="shared" si="35"/>
        <v>1.2936134453781514</v>
      </c>
      <c r="I243" s="2">
        <f t="shared" si="33"/>
        <v>216.17922299617385</v>
      </c>
      <c r="J243" s="2">
        <f t="shared" si="36"/>
        <v>0.77175000000000005</v>
      </c>
      <c r="K243">
        <f t="shared" si="37"/>
        <v>7.7175000000000007E-2</v>
      </c>
      <c r="M243">
        <v>20</v>
      </c>
      <c r="N243">
        <v>100</v>
      </c>
      <c r="O243">
        <f t="shared" si="34"/>
        <v>10.5</v>
      </c>
      <c r="P243" s="2">
        <f t="shared" si="38"/>
        <v>1.9047619047619047</v>
      </c>
      <c r="Q243" s="2">
        <f t="shared" si="39"/>
        <v>9.5238095238095237</v>
      </c>
    </row>
    <row r="244" spans="1:17" x14ac:dyDescent="0.25">
      <c r="A244">
        <v>4</v>
      </c>
      <c r="B244">
        <v>26</v>
      </c>
      <c r="C244">
        <f t="shared" si="30"/>
        <v>22</v>
      </c>
      <c r="D244">
        <f t="shared" si="31"/>
        <v>225394.44027047331</v>
      </c>
      <c r="F244">
        <f t="shared" si="32"/>
        <v>5.5</v>
      </c>
      <c r="G244">
        <f t="shared" si="35"/>
        <v>1.2784848484848486</v>
      </c>
      <c r="I244" s="2">
        <f t="shared" si="33"/>
        <v>223.82490163490215</v>
      </c>
      <c r="J244" s="2">
        <f t="shared" si="36"/>
        <v>0.88733333333333342</v>
      </c>
      <c r="K244">
        <f t="shared" si="37"/>
        <v>8.8733333333333345E-2</v>
      </c>
      <c r="M244">
        <v>20</v>
      </c>
      <c r="N244">
        <v>100</v>
      </c>
      <c r="O244">
        <f t="shared" si="34"/>
        <v>11</v>
      </c>
      <c r="P244" s="2">
        <f t="shared" si="38"/>
        <v>1.8181818181818181</v>
      </c>
      <c r="Q244" s="2">
        <f t="shared" si="39"/>
        <v>9.0909090909090917</v>
      </c>
    </row>
    <row r="245" spans="1:17" x14ac:dyDescent="0.25">
      <c r="A245">
        <v>4</v>
      </c>
      <c r="B245">
        <v>27</v>
      </c>
      <c r="C245">
        <f t="shared" si="30"/>
        <v>23</v>
      </c>
      <c r="D245">
        <f t="shared" si="31"/>
        <v>197254.86972959642</v>
      </c>
      <c r="F245">
        <f t="shared" si="32"/>
        <v>5.75</v>
      </c>
      <c r="G245">
        <f t="shared" si="35"/>
        <v>1.2648512585812357</v>
      </c>
      <c r="I245" s="2">
        <f t="shared" si="33"/>
        <v>231.50342959109011</v>
      </c>
      <c r="J245" s="2">
        <f t="shared" si="36"/>
        <v>1.0139166666666668</v>
      </c>
      <c r="K245">
        <f t="shared" si="37"/>
        <v>0.10139166666666669</v>
      </c>
      <c r="M245">
        <v>20</v>
      </c>
      <c r="N245">
        <v>100</v>
      </c>
      <c r="O245">
        <f t="shared" si="34"/>
        <v>11.5</v>
      </c>
      <c r="P245" s="2">
        <f t="shared" si="38"/>
        <v>1.7391304347826086</v>
      </c>
      <c r="Q245" s="2">
        <f t="shared" si="39"/>
        <v>8.695652173913043</v>
      </c>
    </row>
    <row r="246" spans="1:17" x14ac:dyDescent="0.25">
      <c r="A246">
        <v>4</v>
      </c>
      <c r="B246">
        <v>28</v>
      </c>
      <c r="C246">
        <f t="shared" si="30"/>
        <v>24</v>
      </c>
      <c r="D246">
        <f t="shared" si="31"/>
        <v>173611.11111111109</v>
      </c>
      <c r="F246">
        <f t="shared" si="32"/>
        <v>6</v>
      </c>
      <c r="G246">
        <f t="shared" si="35"/>
        <v>1.2524999999999999</v>
      </c>
      <c r="I246" s="2">
        <f t="shared" si="33"/>
        <v>239.20987946711867</v>
      </c>
      <c r="J246" s="2">
        <f t="shared" si="36"/>
        <v>1.1520000000000001</v>
      </c>
      <c r="K246">
        <f t="shared" si="37"/>
        <v>0.11520000000000002</v>
      </c>
      <c r="M246">
        <v>20</v>
      </c>
      <c r="N246">
        <v>100</v>
      </c>
      <c r="O246">
        <f t="shared" si="34"/>
        <v>12</v>
      </c>
      <c r="P246" s="2">
        <f t="shared" si="38"/>
        <v>1.6666666666666667</v>
      </c>
      <c r="Q246" s="2">
        <f t="shared" si="39"/>
        <v>8.3333333333333339</v>
      </c>
    </row>
    <row r="247" spans="1:17" x14ac:dyDescent="0.25">
      <c r="A247">
        <v>4</v>
      </c>
      <c r="B247">
        <v>29</v>
      </c>
      <c r="C247">
        <f t="shared" si="30"/>
        <v>25</v>
      </c>
      <c r="D247">
        <f t="shared" si="31"/>
        <v>153600</v>
      </c>
      <c r="F247">
        <f t="shared" si="32"/>
        <v>6.25</v>
      </c>
      <c r="G247">
        <f t="shared" si="35"/>
        <v>1.2412571428571428</v>
      </c>
      <c r="I247" s="2">
        <f t="shared" si="33"/>
        <v>246.94026241729648</v>
      </c>
      <c r="J247" s="2">
        <f t="shared" si="36"/>
        <v>1.3020833333333333</v>
      </c>
      <c r="K247">
        <f t="shared" si="37"/>
        <v>0.13020833333333331</v>
      </c>
      <c r="M247">
        <v>20</v>
      </c>
      <c r="N247">
        <v>100</v>
      </c>
      <c r="O247">
        <f t="shared" si="34"/>
        <v>12.5</v>
      </c>
      <c r="P247" s="2">
        <f t="shared" si="38"/>
        <v>1.6</v>
      </c>
      <c r="Q247" s="2">
        <f t="shared" si="39"/>
        <v>8</v>
      </c>
    </row>
    <row r="248" spans="1:17" x14ac:dyDescent="0.25">
      <c r="A248">
        <v>4</v>
      </c>
      <c r="B248">
        <v>30</v>
      </c>
      <c r="C248">
        <f t="shared" si="30"/>
        <v>26</v>
      </c>
      <c r="D248">
        <f t="shared" si="31"/>
        <v>136549.8406918525</v>
      </c>
      <c r="F248">
        <f t="shared" si="32"/>
        <v>6.5</v>
      </c>
      <c r="G248">
        <f t="shared" si="35"/>
        <v>1.230979020979021</v>
      </c>
      <c r="I248" s="2">
        <f t="shared" si="33"/>
        <v>254.69131484060304</v>
      </c>
      <c r="J248" s="2">
        <f t="shared" si="36"/>
        <v>1.4646666666666668</v>
      </c>
      <c r="K248">
        <f t="shared" si="37"/>
        <v>0.14646666666666666</v>
      </c>
      <c r="M248">
        <v>20</v>
      </c>
      <c r="N248">
        <v>100</v>
      </c>
      <c r="O248">
        <f t="shared" si="34"/>
        <v>13</v>
      </c>
      <c r="P248" s="2">
        <f t="shared" si="38"/>
        <v>1.5384615384615385</v>
      </c>
      <c r="Q248" s="2">
        <f t="shared" si="39"/>
        <v>7.6923076923076925</v>
      </c>
    </row>
    <row r="249" spans="1:17" x14ac:dyDescent="0.25">
      <c r="A249">
        <v>4</v>
      </c>
      <c r="B249">
        <v>32</v>
      </c>
      <c r="C249">
        <f t="shared" si="30"/>
        <v>28</v>
      </c>
      <c r="D249">
        <f t="shared" si="31"/>
        <v>109329.44606413992</v>
      </c>
      <c r="F249">
        <f t="shared" si="32"/>
        <v>7</v>
      </c>
      <c r="G249">
        <f t="shared" si="35"/>
        <v>1.2128571428571429</v>
      </c>
      <c r="I249" s="2">
        <f t="shared" si="33"/>
        <v>270.24509337003832</v>
      </c>
      <c r="J249" s="2">
        <f t="shared" si="36"/>
        <v>1.8293333333333337</v>
      </c>
      <c r="K249">
        <f t="shared" si="37"/>
        <v>0.18293333333333336</v>
      </c>
      <c r="M249">
        <v>20</v>
      </c>
      <c r="N249">
        <v>100</v>
      </c>
      <c r="O249">
        <f t="shared" si="34"/>
        <v>14</v>
      </c>
      <c r="P249" s="2">
        <f t="shared" si="38"/>
        <v>1.4285714285714286</v>
      </c>
      <c r="Q249" s="2">
        <f t="shared" si="39"/>
        <v>7.1428571428571432</v>
      </c>
    </row>
    <row r="250" spans="1:17" x14ac:dyDescent="0.25">
      <c r="A250">
        <v>4</v>
      </c>
      <c r="B250">
        <v>34</v>
      </c>
      <c r="C250">
        <f t="shared" si="30"/>
        <v>30</v>
      </c>
      <c r="D250">
        <f t="shared" si="31"/>
        <v>88888.888888888876</v>
      </c>
      <c r="F250">
        <f t="shared" si="32"/>
        <v>7.5</v>
      </c>
      <c r="G250">
        <f t="shared" si="35"/>
        <v>1.1973846153846155</v>
      </c>
      <c r="I250" s="2">
        <f t="shared" si="33"/>
        <v>285.85452048097426</v>
      </c>
      <c r="J250" s="2">
        <f t="shared" si="36"/>
        <v>2.2500000000000004</v>
      </c>
      <c r="K250">
        <f t="shared" si="37"/>
        <v>0.22500000000000006</v>
      </c>
      <c r="M250">
        <v>20</v>
      </c>
      <c r="N250">
        <v>100</v>
      </c>
      <c r="O250">
        <f t="shared" si="34"/>
        <v>15</v>
      </c>
      <c r="P250" s="2">
        <f t="shared" si="38"/>
        <v>1.3333333333333333</v>
      </c>
      <c r="Q250" s="2">
        <f t="shared" si="39"/>
        <v>6.666666666666667</v>
      </c>
    </row>
    <row r="251" spans="1:17" x14ac:dyDescent="0.25">
      <c r="A251">
        <v>4</v>
      </c>
      <c r="B251">
        <v>35</v>
      </c>
      <c r="C251">
        <f t="shared" si="30"/>
        <v>31</v>
      </c>
      <c r="D251">
        <f t="shared" si="31"/>
        <v>80561.243328522032</v>
      </c>
      <c r="F251">
        <f t="shared" si="32"/>
        <v>7.75</v>
      </c>
      <c r="G251">
        <f t="shared" si="35"/>
        <v>1.1904659498207886</v>
      </c>
      <c r="I251" s="2">
        <f t="shared" si="33"/>
        <v>293.67623776967844</v>
      </c>
      <c r="J251" s="2">
        <f t="shared" si="36"/>
        <v>2.4825833333333338</v>
      </c>
      <c r="K251">
        <f t="shared" si="37"/>
        <v>0.24825833333333339</v>
      </c>
      <c r="M251">
        <v>20</v>
      </c>
      <c r="N251">
        <v>100</v>
      </c>
      <c r="O251">
        <f t="shared" si="34"/>
        <v>15.5</v>
      </c>
      <c r="P251" s="2">
        <f t="shared" si="38"/>
        <v>1.2903225806451613</v>
      </c>
      <c r="Q251" s="2">
        <f t="shared" si="39"/>
        <v>6.4516129032258061</v>
      </c>
    </row>
    <row r="252" spans="1:17" x14ac:dyDescent="0.25">
      <c r="A252">
        <v>4</v>
      </c>
      <c r="B252">
        <v>36</v>
      </c>
      <c r="C252">
        <f t="shared" si="30"/>
        <v>32</v>
      </c>
      <c r="D252">
        <f t="shared" si="31"/>
        <v>73242.1875</v>
      </c>
      <c r="F252">
        <f t="shared" si="32"/>
        <v>8</v>
      </c>
      <c r="G252">
        <f t="shared" si="35"/>
        <v>1.1840178571428572</v>
      </c>
      <c r="I252" s="2">
        <f t="shared" si="33"/>
        <v>301.50767147737491</v>
      </c>
      <c r="J252" s="2">
        <f t="shared" si="36"/>
        <v>2.730666666666667</v>
      </c>
      <c r="K252">
        <f t="shared" si="37"/>
        <v>0.27306666666666674</v>
      </c>
      <c r="M252">
        <v>20</v>
      </c>
      <c r="N252">
        <v>100</v>
      </c>
      <c r="O252">
        <f t="shared" si="34"/>
        <v>16</v>
      </c>
      <c r="P252" s="2">
        <f t="shared" si="38"/>
        <v>1.25</v>
      </c>
      <c r="Q252" s="2">
        <f t="shared" si="39"/>
        <v>6.25</v>
      </c>
    </row>
    <row r="253" spans="1:17" x14ac:dyDescent="0.25">
      <c r="A253">
        <v>4</v>
      </c>
      <c r="B253">
        <v>38</v>
      </c>
      <c r="C253">
        <f t="shared" si="30"/>
        <v>34</v>
      </c>
      <c r="D253">
        <f t="shared" si="31"/>
        <v>61062.487278648478</v>
      </c>
      <c r="F253">
        <f t="shared" si="32"/>
        <v>8.5</v>
      </c>
      <c r="G253">
        <f t="shared" si="35"/>
        <v>1.1723529411764706</v>
      </c>
      <c r="I253" s="2">
        <f t="shared" si="33"/>
        <v>317.1958015821474</v>
      </c>
      <c r="J253" s="2">
        <f t="shared" si="36"/>
        <v>3.2753333333333337</v>
      </c>
      <c r="K253">
        <f t="shared" si="37"/>
        <v>0.32753333333333334</v>
      </c>
      <c r="M253">
        <v>20</v>
      </c>
      <c r="N253">
        <v>100</v>
      </c>
      <c r="O253">
        <f t="shared" si="34"/>
        <v>17</v>
      </c>
      <c r="P253" s="2">
        <f t="shared" si="38"/>
        <v>1.1764705882352942</v>
      </c>
      <c r="Q253" s="2">
        <f t="shared" si="39"/>
        <v>5.882352941176471</v>
      </c>
    </row>
    <row r="254" spans="1:17" x14ac:dyDescent="0.25">
      <c r="A254">
        <v>4</v>
      </c>
      <c r="B254">
        <v>40</v>
      </c>
      <c r="C254">
        <f t="shared" si="30"/>
        <v>36</v>
      </c>
      <c r="D254">
        <f t="shared" si="31"/>
        <v>51440.329218106992</v>
      </c>
      <c r="F254">
        <f t="shared" si="32"/>
        <v>9</v>
      </c>
      <c r="G254">
        <f t="shared" si="35"/>
        <v>1.1620833333333334</v>
      </c>
      <c r="I254" s="2">
        <f t="shared" si="33"/>
        <v>332.91235221247206</v>
      </c>
      <c r="J254" s="2">
        <f t="shared" si="36"/>
        <v>3.8880000000000003</v>
      </c>
      <c r="K254">
        <f t="shared" si="37"/>
        <v>0.38880000000000003</v>
      </c>
      <c r="M254">
        <v>20</v>
      </c>
      <c r="N254">
        <v>100</v>
      </c>
      <c r="O254">
        <f t="shared" si="34"/>
        <v>18</v>
      </c>
      <c r="P254" s="2">
        <f t="shared" si="38"/>
        <v>1.1111111111111112</v>
      </c>
      <c r="Q254" s="2">
        <f t="shared" si="39"/>
        <v>5.5555555555555554</v>
      </c>
    </row>
    <row r="255" spans="1:17" x14ac:dyDescent="0.25">
      <c r="A255">
        <v>4</v>
      </c>
      <c r="B255">
        <v>42</v>
      </c>
      <c r="C255">
        <f t="shared" si="30"/>
        <v>38</v>
      </c>
      <c r="D255">
        <f t="shared" si="31"/>
        <v>43738.154249890649</v>
      </c>
      <c r="F255">
        <f t="shared" si="32"/>
        <v>9.5</v>
      </c>
      <c r="G255">
        <f t="shared" si="35"/>
        <v>1.1529721362229102</v>
      </c>
      <c r="I255" s="2">
        <f t="shared" si="33"/>
        <v>348.65230798148673</v>
      </c>
      <c r="J255" s="2">
        <f t="shared" si="36"/>
        <v>4.5726666666666675</v>
      </c>
      <c r="K255">
        <f t="shared" si="37"/>
        <v>0.45726666666666677</v>
      </c>
      <c r="M255">
        <v>20</v>
      </c>
      <c r="N255">
        <v>100</v>
      </c>
      <c r="O255">
        <f t="shared" si="34"/>
        <v>19</v>
      </c>
      <c r="P255" s="2">
        <f t="shared" si="38"/>
        <v>1.0526315789473684</v>
      </c>
      <c r="Q255" s="2">
        <f t="shared" si="39"/>
        <v>5.2631578947368425</v>
      </c>
    </row>
    <row r="256" spans="1:17" x14ac:dyDescent="0.25">
      <c r="A256">
        <v>4</v>
      </c>
      <c r="B256">
        <v>45</v>
      </c>
      <c r="C256">
        <f t="shared" si="30"/>
        <v>41</v>
      </c>
      <c r="D256">
        <f t="shared" si="31"/>
        <v>34822.477909490575</v>
      </c>
      <c r="F256">
        <f t="shared" si="32"/>
        <v>10.25</v>
      </c>
      <c r="G256">
        <f t="shared" si="35"/>
        <v>1.1410810810810812</v>
      </c>
      <c r="I256" s="2">
        <f t="shared" si="33"/>
        <v>372.29782377153077</v>
      </c>
      <c r="J256" s="2">
        <f t="shared" si="36"/>
        <v>5.7434166666666666</v>
      </c>
      <c r="K256">
        <f t="shared" si="37"/>
        <v>0.57434166666666675</v>
      </c>
      <c r="M256">
        <v>20</v>
      </c>
      <c r="N256">
        <v>100</v>
      </c>
      <c r="O256">
        <f t="shared" si="34"/>
        <v>20.5</v>
      </c>
      <c r="P256" s="2">
        <f t="shared" si="38"/>
        <v>0.97560975609756095</v>
      </c>
      <c r="Q256" s="2">
        <f t="shared" si="39"/>
        <v>4.8780487804878048</v>
      </c>
    </row>
    <row r="257" spans="1:17" x14ac:dyDescent="0.25">
      <c r="A257">
        <v>4</v>
      </c>
      <c r="B257">
        <v>48</v>
      </c>
      <c r="C257">
        <f t="shared" si="30"/>
        <v>44</v>
      </c>
      <c r="D257">
        <f t="shared" si="31"/>
        <v>28174.305033809163</v>
      </c>
      <c r="F257">
        <f t="shared" si="32"/>
        <v>11</v>
      </c>
      <c r="G257">
        <f t="shared" si="35"/>
        <v>1.1309090909090909</v>
      </c>
      <c r="I257" s="2">
        <f t="shared" si="33"/>
        <v>395.97749841263561</v>
      </c>
      <c r="J257" s="2">
        <f t="shared" si="36"/>
        <v>7.0986666666666673</v>
      </c>
      <c r="K257">
        <f t="shared" si="37"/>
        <v>0.70986666666666676</v>
      </c>
      <c r="M257">
        <v>20</v>
      </c>
      <c r="N257">
        <v>100</v>
      </c>
      <c r="O257">
        <f t="shared" si="34"/>
        <v>22</v>
      </c>
      <c r="P257" s="2">
        <f t="shared" si="38"/>
        <v>0.90909090909090906</v>
      </c>
      <c r="Q257" s="2">
        <f t="shared" si="39"/>
        <v>4.5454545454545459</v>
      </c>
    </row>
    <row r="258" spans="1:17" x14ac:dyDescent="0.25">
      <c r="A258">
        <v>4</v>
      </c>
      <c r="B258">
        <v>50</v>
      </c>
      <c r="C258">
        <f t="shared" si="30"/>
        <v>46</v>
      </c>
      <c r="D258">
        <f t="shared" si="31"/>
        <v>24656.858716199553</v>
      </c>
      <c r="F258">
        <f t="shared" si="32"/>
        <v>11.5</v>
      </c>
      <c r="G258">
        <f t="shared" si="35"/>
        <v>1.1249068322981366</v>
      </c>
      <c r="I258" s="2">
        <f t="shared" si="33"/>
        <v>411.77931061961664</v>
      </c>
      <c r="J258" s="2">
        <f t="shared" si="36"/>
        <v>8.1113333333333344</v>
      </c>
      <c r="K258">
        <f t="shared" si="37"/>
        <v>0.81113333333333348</v>
      </c>
      <c r="M258">
        <v>20</v>
      </c>
      <c r="N258">
        <v>100</v>
      </c>
      <c r="O258">
        <f t="shared" si="34"/>
        <v>23</v>
      </c>
      <c r="P258" s="2">
        <f t="shared" si="38"/>
        <v>0.86956521739130432</v>
      </c>
      <c r="Q258" s="2">
        <f t="shared" si="39"/>
        <v>4.3478260869565215</v>
      </c>
    </row>
    <row r="259" spans="1:17" x14ac:dyDescent="0.25">
      <c r="A259">
        <v>4</v>
      </c>
      <c r="B259">
        <v>52</v>
      </c>
      <c r="C259">
        <f t="shared" si="30"/>
        <v>48</v>
      </c>
      <c r="D259">
        <f t="shared" si="31"/>
        <v>21701.388888888887</v>
      </c>
      <c r="F259">
        <f t="shared" si="32"/>
        <v>12</v>
      </c>
      <c r="G259">
        <f t="shared" si="35"/>
        <v>1.1194318181818181</v>
      </c>
      <c r="I259" s="2">
        <f t="shared" si="33"/>
        <v>427.59145756316207</v>
      </c>
      <c r="J259" s="2">
        <f t="shared" si="36"/>
        <v>9.2160000000000011</v>
      </c>
      <c r="K259">
        <f t="shared" si="37"/>
        <v>0.9216000000000002</v>
      </c>
      <c r="M259">
        <v>20</v>
      </c>
      <c r="N259">
        <v>100</v>
      </c>
      <c r="O259">
        <f t="shared" si="34"/>
        <v>24</v>
      </c>
      <c r="P259" s="2">
        <f t="shared" si="38"/>
        <v>0.83333333333333337</v>
      </c>
      <c r="Q259" s="2">
        <f t="shared" si="39"/>
        <v>4.166666666666667</v>
      </c>
    </row>
    <row r="260" spans="1:17" x14ac:dyDescent="0.25">
      <c r="A260">
        <v>4</v>
      </c>
      <c r="B260">
        <v>55</v>
      </c>
      <c r="C260">
        <f t="shared" si="30"/>
        <v>51</v>
      </c>
      <c r="D260">
        <f t="shared" si="31"/>
        <v>18092.588823303253</v>
      </c>
      <c r="F260">
        <f t="shared" si="32"/>
        <v>12.75</v>
      </c>
      <c r="G260">
        <f t="shared" si="35"/>
        <v>1.1120650813516897</v>
      </c>
      <c r="I260" s="2">
        <f t="shared" si="33"/>
        <v>451.32616957938092</v>
      </c>
      <c r="J260" s="2">
        <f t="shared" si="36"/>
        <v>11.054250000000001</v>
      </c>
      <c r="K260">
        <f t="shared" si="37"/>
        <v>1.1054250000000001</v>
      </c>
      <c r="M260">
        <v>20</v>
      </c>
      <c r="N260">
        <v>100</v>
      </c>
      <c r="O260">
        <f t="shared" si="34"/>
        <v>25.5</v>
      </c>
      <c r="P260" s="2">
        <f t="shared" si="38"/>
        <v>0.78431372549019607</v>
      </c>
      <c r="Q260" s="2">
        <f t="shared" si="39"/>
        <v>3.9215686274509802</v>
      </c>
    </row>
    <row r="261" spans="1:17" x14ac:dyDescent="0.25">
      <c r="A261">
        <v>4</v>
      </c>
      <c r="B261">
        <v>58</v>
      </c>
      <c r="C261">
        <f t="shared" si="30"/>
        <v>54</v>
      </c>
      <c r="D261">
        <f t="shared" si="31"/>
        <v>15241.579027587257</v>
      </c>
      <c r="F261">
        <f t="shared" si="32"/>
        <v>13.5</v>
      </c>
      <c r="G261">
        <f t="shared" si="35"/>
        <v>1.1055555555555556</v>
      </c>
      <c r="I261" s="2">
        <f t="shared" si="33"/>
        <v>475.07750512930761</v>
      </c>
      <c r="J261" s="2">
        <f t="shared" si="36"/>
        <v>13.122000000000002</v>
      </c>
      <c r="K261">
        <f t="shared" si="37"/>
        <v>1.3122000000000003</v>
      </c>
      <c r="M261">
        <v>20</v>
      </c>
      <c r="N261">
        <v>100</v>
      </c>
      <c r="O261">
        <f t="shared" si="34"/>
        <v>27</v>
      </c>
      <c r="P261" s="2">
        <f t="shared" si="38"/>
        <v>0.7407407407407407</v>
      </c>
      <c r="Q261" s="2">
        <f t="shared" si="39"/>
        <v>3.7037037037037037</v>
      </c>
    </row>
    <row r="262" spans="1:17" x14ac:dyDescent="0.25">
      <c r="A262">
        <v>4</v>
      </c>
      <c r="B262">
        <v>60</v>
      </c>
      <c r="C262">
        <f t="shared" si="30"/>
        <v>56</v>
      </c>
      <c r="D262">
        <f t="shared" si="31"/>
        <v>13666.18075801749</v>
      </c>
      <c r="F262">
        <f t="shared" si="32"/>
        <v>14</v>
      </c>
      <c r="G262">
        <f t="shared" si="35"/>
        <v>1.1016208791208792</v>
      </c>
      <c r="I262" s="2">
        <f t="shared" si="33"/>
        <v>490.91954331091631</v>
      </c>
      <c r="J262" s="2">
        <f t="shared" si="36"/>
        <v>14.63466666666667</v>
      </c>
      <c r="K262">
        <f t="shared" si="37"/>
        <v>1.4634666666666669</v>
      </c>
      <c r="M262">
        <v>20</v>
      </c>
      <c r="N262">
        <v>100</v>
      </c>
      <c r="O262">
        <f t="shared" si="34"/>
        <v>28</v>
      </c>
      <c r="P262" s="2">
        <f t="shared" si="38"/>
        <v>0.7142857142857143</v>
      </c>
      <c r="Q262" s="2">
        <f t="shared" si="39"/>
        <v>3.5714285714285716</v>
      </c>
    </row>
  </sheetData>
  <phoneticPr fontId="1" type="noConversion"/>
  <conditionalFormatting sqref="A8:B26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C1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Equation.DSMT4" shapeId="2049" r:id="rId5">
          <objectPr defaultSize="0" autoPict="0" r:id="rId6">
            <anchor moveWithCells="1" sizeWithCells="1">
              <from>
                <xdr:col>3</xdr:col>
                <xdr:colOff>184417</xdr:colOff>
                <xdr:row>2</xdr:row>
                <xdr:rowOff>176733</xdr:rowOff>
              </from>
              <to>
                <xdr:col>4</xdr:col>
                <xdr:colOff>138313</xdr:colOff>
                <xdr:row>5</xdr:row>
                <xdr:rowOff>46104</xdr:rowOff>
              </to>
            </anchor>
          </objectPr>
        </oleObject>
      </mc:Choice>
      <mc:Fallback>
        <oleObject progId="Equation.DSMT4" shapeId="2049" r:id="rId5"/>
      </mc:Fallback>
    </mc:AlternateContent>
    <mc:AlternateContent xmlns:mc="http://schemas.openxmlformats.org/markup-compatibility/2006">
      <mc:Choice Requires="x14">
        <oleObject progId="Equation.DSMT4" shapeId="2050" r:id="rId7">
          <objectPr defaultSize="0" autoPict="0" r:id="rId8">
            <anchor moveWithCells="1" sizeWithCells="1">
              <from>
                <xdr:col>1</xdr:col>
                <xdr:colOff>576303</xdr:colOff>
                <xdr:row>3</xdr:row>
                <xdr:rowOff>76840</xdr:rowOff>
              </from>
              <to>
                <xdr:col>3</xdr:col>
                <xdr:colOff>69156</xdr:colOff>
                <xdr:row>4</xdr:row>
                <xdr:rowOff>122945</xdr:rowOff>
              </to>
            </anchor>
          </objectPr>
        </oleObject>
      </mc:Choice>
      <mc:Fallback>
        <oleObject progId="Equation.DSMT4" shapeId="2050" r:id="rId7"/>
      </mc:Fallback>
    </mc:AlternateContent>
    <mc:AlternateContent xmlns:mc="http://schemas.openxmlformats.org/markup-compatibility/2006">
      <mc:Choice Requires="x14">
        <oleObject progId="Equation.DSMT4" shapeId="2051" r:id="rId9">
          <objectPr defaultSize="0" autoPict="0" r:id="rId10">
            <anchor moveWithCells="1" sizeWithCells="1">
              <from>
                <xdr:col>5</xdr:col>
                <xdr:colOff>99892</xdr:colOff>
                <xdr:row>2</xdr:row>
                <xdr:rowOff>153681</xdr:rowOff>
              </from>
              <to>
                <xdr:col>5</xdr:col>
                <xdr:colOff>560934</xdr:colOff>
                <xdr:row>4</xdr:row>
                <xdr:rowOff>176733</xdr:rowOff>
              </to>
            </anchor>
          </objectPr>
        </oleObject>
      </mc:Choice>
      <mc:Fallback>
        <oleObject progId="Equation.DSMT4" shapeId="2051" r:id="rId9"/>
      </mc:Fallback>
    </mc:AlternateContent>
    <mc:AlternateContent xmlns:mc="http://schemas.openxmlformats.org/markup-compatibility/2006">
      <mc:Choice Requires="x14">
        <oleObject progId="Equation.DSMT4" shapeId="2052" r:id="rId11">
          <objectPr defaultSize="0" autoPict="0" r:id="rId12">
            <anchor moveWithCells="1" sizeWithCells="1">
              <from>
                <xdr:col>6</xdr:col>
                <xdr:colOff>153681</xdr:colOff>
                <xdr:row>2</xdr:row>
                <xdr:rowOff>169049</xdr:rowOff>
              </from>
              <to>
                <xdr:col>7</xdr:col>
                <xdr:colOff>599355</xdr:colOff>
                <xdr:row>5</xdr:row>
                <xdr:rowOff>7684</xdr:rowOff>
              </to>
            </anchor>
          </objectPr>
        </oleObject>
      </mc:Choice>
      <mc:Fallback>
        <oleObject progId="Equation.DSMT4" shapeId="2052" r:id="rId11"/>
      </mc:Fallback>
    </mc:AlternateContent>
    <mc:AlternateContent xmlns:mc="http://schemas.openxmlformats.org/markup-compatibility/2006">
      <mc:Choice Requires="x14">
        <oleObject progId="Equation.DSMT4" shapeId="2053" r:id="rId13">
          <objectPr defaultSize="0" autoPict="0" r:id="rId14">
            <anchor moveWithCells="1" sizeWithCells="1">
              <from>
                <xdr:col>8</xdr:col>
                <xdr:colOff>192101</xdr:colOff>
                <xdr:row>3</xdr:row>
                <xdr:rowOff>15368</xdr:rowOff>
              </from>
              <to>
                <xdr:col>9</xdr:col>
                <xdr:colOff>315045</xdr:colOff>
                <xdr:row>5</xdr:row>
                <xdr:rowOff>38420</xdr:rowOff>
              </to>
            </anchor>
          </objectPr>
        </oleObject>
      </mc:Choice>
      <mc:Fallback>
        <oleObject progId="Equation.DSMT4" shapeId="2053" r:id="rId1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8"/>
  <sheetViews>
    <sheetView tabSelected="1" topLeftCell="A91" workbookViewId="0">
      <selection activeCell="U102" sqref="U102"/>
    </sheetView>
  </sheetViews>
  <sheetFormatPr defaultRowHeight="14.55" x14ac:dyDescent="0.25"/>
  <cols>
    <col min="9" max="9" width="17.6640625" style="2" customWidth="1"/>
    <col min="10" max="10" width="18.21875" style="2" customWidth="1"/>
    <col min="13" max="13" width="9.88671875" customWidth="1"/>
    <col min="16" max="17" width="8.88671875" style="2"/>
  </cols>
  <sheetData>
    <row r="1" spans="1:26" x14ac:dyDescent="0.25">
      <c r="A1" t="s">
        <v>34</v>
      </c>
      <c r="B1" t="s">
        <v>33</v>
      </c>
      <c r="C1" s="1" t="s">
        <v>32</v>
      </c>
    </row>
    <row r="2" spans="1:26" x14ac:dyDescent="0.25">
      <c r="A2" t="s">
        <v>36</v>
      </c>
      <c r="C2" t="s">
        <v>37</v>
      </c>
    </row>
    <row r="3" spans="1:26" x14ac:dyDescent="0.25">
      <c r="A3" t="s">
        <v>39</v>
      </c>
      <c r="C3" t="s">
        <v>51</v>
      </c>
      <c r="D3" t="s">
        <v>38</v>
      </c>
      <c r="I3" s="2" t="s">
        <v>47</v>
      </c>
    </row>
    <row r="5" spans="1:26" x14ac:dyDescent="0.25">
      <c r="O5" t="s">
        <v>54</v>
      </c>
      <c r="U5" t="s">
        <v>60</v>
      </c>
      <c r="W5" t="s">
        <v>62</v>
      </c>
      <c r="Y5" t="s">
        <v>61</v>
      </c>
      <c r="Z5" t="s">
        <v>63</v>
      </c>
    </row>
    <row r="6" spans="1:26" x14ac:dyDescent="0.25">
      <c r="A6" t="s">
        <v>5</v>
      </c>
      <c r="B6" t="s">
        <v>6</v>
      </c>
      <c r="C6" t="s">
        <v>35</v>
      </c>
      <c r="D6" t="s">
        <v>40</v>
      </c>
      <c r="F6" t="s">
        <v>45</v>
      </c>
      <c r="G6" t="s">
        <v>46</v>
      </c>
      <c r="I6" s="2" t="s">
        <v>48</v>
      </c>
      <c r="J6" s="2" t="s">
        <v>50</v>
      </c>
      <c r="K6" t="s">
        <v>58</v>
      </c>
      <c r="M6" t="s">
        <v>57</v>
      </c>
      <c r="N6" t="s">
        <v>56</v>
      </c>
      <c r="O6" t="s">
        <v>53</v>
      </c>
      <c r="P6" s="2" t="s">
        <v>55</v>
      </c>
      <c r="R6" t="s">
        <v>59</v>
      </c>
      <c r="T6" t="s">
        <v>63</v>
      </c>
      <c r="V6" t="s">
        <v>64</v>
      </c>
    </row>
    <row r="7" spans="1:26" x14ac:dyDescent="0.25">
      <c r="A7" t="s">
        <v>41</v>
      </c>
      <c r="B7" t="s">
        <v>42</v>
      </c>
      <c r="C7" t="s">
        <v>42</v>
      </c>
      <c r="D7" t="s">
        <v>44</v>
      </c>
      <c r="I7" s="2" t="s">
        <v>49</v>
      </c>
      <c r="J7" s="2" t="s">
        <v>42</v>
      </c>
      <c r="K7" t="s">
        <v>52</v>
      </c>
      <c r="M7" t="s">
        <v>43</v>
      </c>
      <c r="O7" t="s">
        <v>42</v>
      </c>
      <c r="U7" t="s">
        <v>65</v>
      </c>
    </row>
    <row r="8" spans="1:26" x14ac:dyDescent="0.25">
      <c r="A8">
        <v>4</v>
      </c>
      <c r="B8">
        <v>60</v>
      </c>
      <c r="C8">
        <f t="shared" ref="C8:C39" si="0">B8-A8</f>
        <v>56</v>
      </c>
      <c r="D8">
        <f t="shared" ref="D8:D39" si="1">75*POWER(10,9)*A8^4*POWER(10,-12)/(8*C8^3*POWER(10,-9))</f>
        <v>13666.18075801749</v>
      </c>
      <c r="F8">
        <f t="shared" ref="F8:F39" si="2">C8/A8</f>
        <v>14</v>
      </c>
      <c r="G8">
        <f t="shared" ref="G8:G39" si="3">(4*F8-1)/(4*F8-4)+0.615/F8</f>
        <v>1.1016208791208792</v>
      </c>
      <c r="I8" s="2">
        <f t="shared" ref="I8:I39" si="4">G8*8*C8*POWER(10,-3)*200/(PI()*A8^3*POWER(10,-9))/POWER(10,6)</f>
        <v>490.91954331091631</v>
      </c>
      <c r="J8" s="2">
        <f t="shared" ref="J8:J39" si="5">200/D8*POWER(10,3)</f>
        <v>14.63466666666667</v>
      </c>
      <c r="K8">
        <f t="shared" ref="K8:K39" si="6">1/2*200*J8*POWER(10,-3)</f>
        <v>1.4634666666666669</v>
      </c>
      <c r="M8">
        <v>20</v>
      </c>
      <c r="N8">
        <v>100</v>
      </c>
      <c r="O8">
        <f t="shared" ref="O8:O39" si="7">C8/2</f>
        <v>28</v>
      </c>
      <c r="P8" s="2">
        <f t="shared" ref="P8:P39" si="8">M8/O8</f>
        <v>0.7142857142857143</v>
      </c>
      <c r="Q8" s="2">
        <f t="shared" ref="Q8:Q39" si="9">N8/O8</f>
        <v>3.5714285714285716</v>
      </c>
      <c r="R8">
        <f t="shared" ref="R8:R39" si="10">K8*Q8</f>
        <v>5.2266666666666675</v>
      </c>
      <c r="U8">
        <f t="shared" ref="U8:U39" si="11">500*POWER(10,6)/G8*(PI()*A8^3*POWER(10,-9))/(8*C8*POWER(10,-3))</f>
        <v>203.69936655112252</v>
      </c>
      <c r="V8">
        <f t="shared" ref="V8:V39" si="12">U8/D8*POWER(10,3)</f>
        <v>14.905361648434143</v>
      </c>
      <c r="W8">
        <f t="shared" ref="W8:W39" si="13">1/2*U8^2/D8-1/2*25^2/D8</f>
        <v>1.4952396963340484</v>
      </c>
      <c r="Y8">
        <f t="shared" ref="Y8:Y39" si="14">Q8*W8</f>
        <v>5.3401417726216014</v>
      </c>
      <c r="Z8">
        <f t="shared" ref="Z8:Z39" si="15">V8*Q8</f>
        <v>53.233434458693374</v>
      </c>
    </row>
    <row r="9" spans="1:26" x14ac:dyDescent="0.25">
      <c r="A9">
        <v>4</v>
      </c>
      <c r="B9">
        <v>58</v>
      </c>
      <c r="C9">
        <f t="shared" si="0"/>
        <v>54</v>
      </c>
      <c r="D9">
        <f t="shared" si="1"/>
        <v>15241.579027587257</v>
      </c>
      <c r="F9">
        <f t="shared" si="2"/>
        <v>13.5</v>
      </c>
      <c r="G9">
        <f t="shared" si="3"/>
        <v>1.1055555555555556</v>
      </c>
      <c r="I9" s="2">
        <f t="shared" si="4"/>
        <v>475.07750512930761</v>
      </c>
      <c r="J9" s="2">
        <f t="shared" si="5"/>
        <v>13.122000000000002</v>
      </c>
      <c r="K9">
        <f t="shared" si="6"/>
        <v>1.3122000000000003</v>
      </c>
      <c r="M9">
        <v>20</v>
      </c>
      <c r="N9">
        <v>100</v>
      </c>
      <c r="O9">
        <f t="shared" si="7"/>
        <v>27</v>
      </c>
      <c r="P9" s="2">
        <f t="shared" si="8"/>
        <v>0.7407407407407407</v>
      </c>
      <c r="Q9" s="2">
        <f t="shared" si="9"/>
        <v>3.7037037037037037</v>
      </c>
      <c r="R9">
        <f t="shared" si="10"/>
        <v>4.8600000000000012</v>
      </c>
      <c r="U9">
        <f t="shared" si="11"/>
        <v>210.49197008976836</v>
      </c>
      <c r="V9">
        <f t="shared" si="12"/>
        <v>13.810378157589703</v>
      </c>
      <c r="W9">
        <f t="shared" si="13"/>
        <v>1.432983728037881</v>
      </c>
      <c r="Y9">
        <f t="shared" si="14"/>
        <v>5.3073471408810411</v>
      </c>
      <c r="Z9">
        <f t="shared" si="15"/>
        <v>51.149548731813717</v>
      </c>
    </row>
    <row r="10" spans="1:26" x14ac:dyDescent="0.25">
      <c r="A10">
        <v>4</v>
      </c>
      <c r="B10">
        <v>55</v>
      </c>
      <c r="C10">
        <f t="shared" si="0"/>
        <v>51</v>
      </c>
      <c r="D10">
        <f t="shared" si="1"/>
        <v>18092.588823303253</v>
      </c>
      <c r="F10">
        <f t="shared" si="2"/>
        <v>12.75</v>
      </c>
      <c r="G10">
        <f t="shared" si="3"/>
        <v>1.1120650813516897</v>
      </c>
      <c r="I10" s="2">
        <f t="shared" si="4"/>
        <v>451.32616957938092</v>
      </c>
      <c r="J10" s="2">
        <f t="shared" si="5"/>
        <v>11.054250000000001</v>
      </c>
      <c r="K10">
        <f t="shared" si="6"/>
        <v>1.1054250000000001</v>
      </c>
      <c r="M10">
        <v>20</v>
      </c>
      <c r="N10">
        <v>100</v>
      </c>
      <c r="O10">
        <f t="shared" si="7"/>
        <v>25.5</v>
      </c>
      <c r="P10" s="2">
        <f t="shared" si="8"/>
        <v>0.78431372549019607</v>
      </c>
      <c r="Q10" s="2">
        <f t="shared" si="9"/>
        <v>3.9215686274509802</v>
      </c>
      <c r="R10">
        <f t="shared" si="10"/>
        <v>4.335</v>
      </c>
      <c r="U10">
        <f t="shared" si="11"/>
        <v>221.56924800792351</v>
      </c>
      <c r="V10">
        <f t="shared" si="12"/>
        <v>12.246409298957943</v>
      </c>
      <c r="W10">
        <f t="shared" si="13"/>
        <v>1.3394415839586766</v>
      </c>
      <c r="Y10">
        <f t="shared" si="14"/>
        <v>5.2527120939555942</v>
      </c>
      <c r="Z10">
        <f t="shared" si="15"/>
        <v>48.025134505717418</v>
      </c>
    </row>
    <row r="11" spans="1:26" x14ac:dyDescent="0.25">
      <c r="A11">
        <v>4</v>
      </c>
      <c r="B11">
        <v>52</v>
      </c>
      <c r="C11">
        <f t="shared" si="0"/>
        <v>48</v>
      </c>
      <c r="D11">
        <f t="shared" si="1"/>
        <v>21701.388888888887</v>
      </c>
      <c r="F11">
        <f t="shared" si="2"/>
        <v>12</v>
      </c>
      <c r="G11">
        <f t="shared" si="3"/>
        <v>1.1194318181818181</v>
      </c>
      <c r="I11" s="2">
        <f t="shared" si="4"/>
        <v>427.59145756316207</v>
      </c>
      <c r="J11" s="2">
        <f t="shared" si="5"/>
        <v>9.2160000000000011</v>
      </c>
      <c r="K11">
        <f t="shared" si="6"/>
        <v>0.9216000000000002</v>
      </c>
      <c r="M11">
        <v>20</v>
      </c>
      <c r="N11">
        <v>100</v>
      </c>
      <c r="O11">
        <f t="shared" si="7"/>
        <v>24</v>
      </c>
      <c r="P11" s="2">
        <f t="shared" si="8"/>
        <v>0.83333333333333337</v>
      </c>
      <c r="Q11" s="2">
        <f t="shared" si="9"/>
        <v>4.166666666666667</v>
      </c>
      <c r="R11">
        <f t="shared" si="10"/>
        <v>3.8400000000000012</v>
      </c>
      <c r="U11">
        <f t="shared" si="11"/>
        <v>233.86809589204293</v>
      </c>
      <c r="V11">
        <f t="shared" si="12"/>
        <v>10.776641858705339</v>
      </c>
      <c r="W11">
        <f t="shared" si="13"/>
        <v>1.2457563558029521</v>
      </c>
      <c r="Y11">
        <f t="shared" si="14"/>
        <v>5.1906514825123002</v>
      </c>
      <c r="Z11">
        <f t="shared" si="15"/>
        <v>44.902674411272251</v>
      </c>
    </row>
    <row r="12" spans="1:26" x14ac:dyDescent="0.25">
      <c r="A12">
        <v>4</v>
      </c>
      <c r="B12">
        <v>50</v>
      </c>
      <c r="C12">
        <f t="shared" si="0"/>
        <v>46</v>
      </c>
      <c r="D12">
        <f t="shared" si="1"/>
        <v>24656.858716199553</v>
      </c>
      <c r="F12">
        <f t="shared" si="2"/>
        <v>11.5</v>
      </c>
      <c r="G12">
        <f t="shared" si="3"/>
        <v>1.1249068322981366</v>
      </c>
      <c r="I12" s="2">
        <f t="shared" si="4"/>
        <v>411.77931061961664</v>
      </c>
      <c r="J12" s="2">
        <f t="shared" si="5"/>
        <v>8.1113333333333344</v>
      </c>
      <c r="K12">
        <f t="shared" si="6"/>
        <v>0.81113333333333348</v>
      </c>
      <c r="M12">
        <v>20</v>
      </c>
      <c r="N12">
        <v>100</v>
      </c>
      <c r="O12">
        <f t="shared" si="7"/>
        <v>23</v>
      </c>
      <c r="P12" s="2">
        <f t="shared" si="8"/>
        <v>0.86956521739130432</v>
      </c>
      <c r="Q12" s="2">
        <f t="shared" si="9"/>
        <v>4.3478260869565215</v>
      </c>
      <c r="R12">
        <f t="shared" si="10"/>
        <v>3.5266666666666673</v>
      </c>
      <c r="U12">
        <f t="shared" si="11"/>
        <v>242.84852934822544</v>
      </c>
      <c r="V12">
        <f t="shared" si="12"/>
        <v>9.8491268552661975</v>
      </c>
      <c r="W12">
        <f t="shared" si="13"/>
        <v>1.183249027749421</v>
      </c>
      <c r="Y12">
        <f t="shared" si="14"/>
        <v>5.1445609902148739</v>
      </c>
      <c r="Z12">
        <f t="shared" si="15"/>
        <v>42.82229067507042</v>
      </c>
    </row>
    <row r="13" spans="1:26" x14ac:dyDescent="0.25">
      <c r="A13">
        <v>4</v>
      </c>
      <c r="B13">
        <v>48</v>
      </c>
      <c r="C13">
        <f t="shared" si="0"/>
        <v>44</v>
      </c>
      <c r="D13">
        <f t="shared" si="1"/>
        <v>28174.305033809163</v>
      </c>
      <c r="F13">
        <f t="shared" si="2"/>
        <v>11</v>
      </c>
      <c r="G13">
        <f t="shared" si="3"/>
        <v>1.1309090909090909</v>
      </c>
      <c r="I13" s="2">
        <f t="shared" si="4"/>
        <v>395.97749841263561</v>
      </c>
      <c r="J13" s="2">
        <f t="shared" si="5"/>
        <v>7.0986666666666673</v>
      </c>
      <c r="K13">
        <f t="shared" si="6"/>
        <v>0.70986666666666676</v>
      </c>
      <c r="M13">
        <v>20</v>
      </c>
      <c r="N13">
        <v>100</v>
      </c>
      <c r="O13">
        <f t="shared" si="7"/>
        <v>22</v>
      </c>
      <c r="P13" s="2">
        <f t="shared" si="8"/>
        <v>0.90909090909090906</v>
      </c>
      <c r="Q13" s="2">
        <f t="shared" si="9"/>
        <v>4.5454545454545459</v>
      </c>
      <c r="R13">
        <f t="shared" si="10"/>
        <v>3.2266666666666675</v>
      </c>
      <c r="U13">
        <f t="shared" si="11"/>
        <v>252.53960237860073</v>
      </c>
      <c r="V13">
        <f t="shared" si="12"/>
        <v>8.9634722870911361</v>
      </c>
      <c r="W13">
        <f t="shared" si="13"/>
        <v>1.1207241969901345</v>
      </c>
      <c r="Y13">
        <f t="shared" si="14"/>
        <v>5.0942008954097027</v>
      </c>
      <c r="Z13">
        <f t="shared" si="15"/>
        <v>40.743055850414258</v>
      </c>
    </row>
    <row r="14" spans="1:26" x14ac:dyDescent="0.25">
      <c r="A14">
        <v>4</v>
      </c>
      <c r="B14">
        <v>45</v>
      </c>
      <c r="C14">
        <f t="shared" si="0"/>
        <v>41</v>
      </c>
      <c r="D14">
        <f t="shared" si="1"/>
        <v>34822.477909490575</v>
      </c>
      <c r="F14">
        <f t="shared" si="2"/>
        <v>10.25</v>
      </c>
      <c r="G14">
        <f t="shared" si="3"/>
        <v>1.1410810810810812</v>
      </c>
      <c r="I14" s="2">
        <f t="shared" si="4"/>
        <v>372.29782377153077</v>
      </c>
      <c r="J14" s="2">
        <f t="shared" si="5"/>
        <v>5.7434166666666666</v>
      </c>
      <c r="K14">
        <f t="shared" si="6"/>
        <v>0.57434166666666675</v>
      </c>
      <c r="M14">
        <v>20</v>
      </c>
      <c r="N14">
        <v>100</v>
      </c>
      <c r="O14">
        <f t="shared" si="7"/>
        <v>20.5</v>
      </c>
      <c r="P14" s="2">
        <f t="shared" si="8"/>
        <v>0.97560975609756095</v>
      </c>
      <c r="Q14" s="2">
        <f t="shared" si="9"/>
        <v>4.8780487804878048</v>
      </c>
      <c r="R14">
        <f t="shared" si="10"/>
        <v>2.8016666666666672</v>
      </c>
      <c r="U14">
        <f t="shared" si="11"/>
        <v>268.60216099830694</v>
      </c>
      <c r="V14">
        <f t="shared" si="12"/>
        <v>7.7134706409017966</v>
      </c>
      <c r="W14">
        <f t="shared" si="13"/>
        <v>1.0269533529299424</v>
      </c>
      <c r="Y14">
        <f t="shared" si="14"/>
        <v>5.0095285508777678</v>
      </c>
      <c r="Z14">
        <f t="shared" si="15"/>
        <v>37.626686053179498</v>
      </c>
    </row>
    <row r="15" spans="1:26" x14ac:dyDescent="0.25">
      <c r="A15">
        <v>4</v>
      </c>
      <c r="B15">
        <v>42</v>
      </c>
      <c r="C15">
        <f t="shared" si="0"/>
        <v>38</v>
      </c>
      <c r="D15">
        <f t="shared" si="1"/>
        <v>43738.154249890649</v>
      </c>
      <c r="F15">
        <f t="shared" si="2"/>
        <v>9.5</v>
      </c>
      <c r="G15">
        <f t="shared" si="3"/>
        <v>1.1529721362229102</v>
      </c>
      <c r="I15" s="2">
        <f t="shared" si="4"/>
        <v>348.65230798148673</v>
      </c>
      <c r="J15" s="2">
        <f t="shared" si="5"/>
        <v>4.5726666666666675</v>
      </c>
      <c r="K15">
        <f t="shared" si="6"/>
        <v>0.45726666666666677</v>
      </c>
      <c r="M15">
        <v>20</v>
      </c>
      <c r="N15">
        <v>100</v>
      </c>
      <c r="O15">
        <f t="shared" si="7"/>
        <v>19</v>
      </c>
      <c r="P15" s="2">
        <f t="shared" si="8"/>
        <v>1.0526315789473684</v>
      </c>
      <c r="Q15" s="2">
        <f t="shared" si="9"/>
        <v>5.2631578947368425</v>
      </c>
      <c r="R15">
        <f t="shared" si="10"/>
        <v>2.4066666666666672</v>
      </c>
      <c r="U15">
        <f t="shared" si="11"/>
        <v>286.8186950459251</v>
      </c>
      <c r="V15">
        <f t="shared" si="12"/>
        <v>6.5576314310666683</v>
      </c>
      <c r="W15">
        <f t="shared" si="13"/>
        <v>0.93328085315867526</v>
      </c>
      <c r="Y15">
        <f t="shared" si="14"/>
        <v>4.9120044903088171</v>
      </c>
      <c r="Z15">
        <f t="shared" si="15"/>
        <v>34.51384963719299</v>
      </c>
    </row>
    <row r="16" spans="1:26" x14ac:dyDescent="0.25">
      <c r="A16">
        <v>4</v>
      </c>
      <c r="B16">
        <v>40</v>
      </c>
      <c r="C16">
        <f t="shared" si="0"/>
        <v>36</v>
      </c>
      <c r="D16">
        <f t="shared" si="1"/>
        <v>51440.329218106992</v>
      </c>
      <c r="F16">
        <f t="shared" si="2"/>
        <v>9</v>
      </c>
      <c r="G16">
        <f t="shared" si="3"/>
        <v>1.1620833333333334</v>
      </c>
      <c r="I16" s="2">
        <f t="shared" si="4"/>
        <v>332.91235221247206</v>
      </c>
      <c r="J16" s="2">
        <f t="shared" si="5"/>
        <v>3.8880000000000003</v>
      </c>
      <c r="K16">
        <f t="shared" si="6"/>
        <v>0.38880000000000003</v>
      </c>
      <c r="M16">
        <v>20</v>
      </c>
      <c r="N16">
        <v>100</v>
      </c>
      <c r="O16">
        <f t="shared" si="7"/>
        <v>18</v>
      </c>
      <c r="P16" s="2">
        <f t="shared" si="8"/>
        <v>1.1111111111111112</v>
      </c>
      <c r="Q16" s="2">
        <f t="shared" si="9"/>
        <v>5.5555555555555554</v>
      </c>
      <c r="R16">
        <f t="shared" si="10"/>
        <v>2.16</v>
      </c>
      <c r="U16">
        <f t="shared" si="11"/>
        <v>300.37936212164863</v>
      </c>
      <c r="V16">
        <f t="shared" si="12"/>
        <v>5.8393747996448502</v>
      </c>
      <c r="W16">
        <f t="shared" si="13"/>
        <v>0.87093883875327482</v>
      </c>
      <c r="Y16">
        <f t="shared" si="14"/>
        <v>4.8385491041848603</v>
      </c>
      <c r="Z16">
        <f t="shared" si="15"/>
        <v>32.440971109138054</v>
      </c>
    </row>
    <row r="17" spans="1:26" x14ac:dyDescent="0.25">
      <c r="A17">
        <v>4</v>
      </c>
      <c r="B17">
        <v>38</v>
      </c>
      <c r="C17">
        <f t="shared" si="0"/>
        <v>34</v>
      </c>
      <c r="D17">
        <f t="shared" si="1"/>
        <v>61062.487278648478</v>
      </c>
      <c r="F17">
        <f t="shared" si="2"/>
        <v>8.5</v>
      </c>
      <c r="G17">
        <f t="shared" si="3"/>
        <v>1.1723529411764706</v>
      </c>
      <c r="I17" s="2">
        <f t="shared" si="4"/>
        <v>317.1958015821474</v>
      </c>
      <c r="J17" s="2">
        <f t="shared" si="5"/>
        <v>3.2753333333333337</v>
      </c>
      <c r="K17">
        <f t="shared" si="6"/>
        <v>0.32753333333333334</v>
      </c>
      <c r="M17">
        <v>20</v>
      </c>
      <c r="N17">
        <v>100</v>
      </c>
      <c r="O17">
        <f t="shared" si="7"/>
        <v>17</v>
      </c>
      <c r="P17" s="2">
        <f t="shared" si="8"/>
        <v>1.1764705882352942</v>
      </c>
      <c r="Q17" s="2">
        <f t="shared" si="9"/>
        <v>5.882352941176471</v>
      </c>
      <c r="R17">
        <f t="shared" si="10"/>
        <v>1.9266666666666667</v>
      </c>
      <c r="U17">
        <f t="shared" si="11"/>
        <v>315.26268475562398</v>
      </c>
      <c r="V17">
        <f t="shared" si="12"/>
        <v>5.1629519006812687</v>
      </c>
      <c r="W17">
        <f t="shared" si="13"/>
        <v>0.80872533040313099</v>
      </c>
      <c r="Y17">
        <f t="shared" si="14"/>
        <v>4.7572078259007711</v>
      </c>
      <c r="Z17">
        <f t="shared" si="15"/>
        <v>30.370305298125114</v>
      </c>
    </row>
    <row r="18" spans="1:26" x14ac:dyDescent="0.25">
      <c r="A18">
        <v>4</v>
      </c>
      <c r="B18">
        <v>36</v>
      </c>
      <c r="C18">
        <f t="shared" si="0"/>
        <v>32</v>
      </c>
      <c r="D18">
        <f t="shared" si="1"/>
        <v>73242.1875</v>
      </c>
      <c r="F18">
        <f t="shared" si="2"/>
        <v>8</v>
      </c>
      <c r="G18">
        <f t="shared" si="3"/>
        <v>1.1840178571428572</v>
      </c>
      <c r="I18" s="2">
        <f t="shared" si="4"/>
        <v>301.50767147737491</v>
      </c>
      <c r="J18" s="2">
        <f t="shared" si="5"/>
        <v>2.730666666666667</v>
      </c>
      <c r="K18">
        <f t="shared" si="6"/>
        <v>0.27306666666666674</v>
      </c>
      <c r="M18">
        <v>20</v>
      </c>
      <c r="N18">
        <v>100</v>
      </c>
      <c r="O18">
        <f t="shared" si="7"/>
        <v>16</v>
      </c>
      <c r="P18" s="2">
        <f t="shared" si="8"/>
        <v>1.25</v>
      </c>
      <c r="Q18" s="2">
        <f t="shared" si="9"/>
        <v>6.25</v>
      </c>
      <c r="R18">
        <f t="shared" si="10"/>
        <v>1.706666666666667</v>
      </c>
      <c r="U18">
        <f t="shared" si="11"/>
        <v>331.66651949518968</v>
      </c>
      <c r="V18">
        <f t="shared" si="12"/>
        <v>4.5283535461743236</v>
      </c>
      <c r="W18">
        <f t="shared" si="13"/>
        <v>0.74668496318500199</v>
      </c>
      <c r="Y18">
        <f t="shared" si="14"/>
        <v>4.6667810199062627</v>
      </c>
      <c r="Z18">
        <f t="shared" si="15"/>
        <v>28.302209663589522</v>
      </c>
    </row>
    <row r="19" spans="1:26" x14ac:dyDescent="0.25">
      <c r="A19">
        <v>4</v>
      </c>
      <c r="B19">
        <v>35</v>
      </c>
      <c r="C19">
        <f t="shared" si="0"/>
        <v>31</v>
      </c>
      <c r="D19">
        <f t="shared" si="1"/>
        <v>80561.243328522032</v>
      </c>
      <c r="F19">
        <f t="shared" si="2"/>
        <v>7.75</v>
      </c>
      <c r="G19">
        <f t="shared" si="3"/>
        <v>1.1904659498207886</v>
      </c>
      <c r="I19" s="2">
        <f t="shared" si="4"/>
        <v>293.67623776967844</v>
      </c>
      <c r="J19" s="2">
        <f t="shared" si="5"/>
        <v>2.4825833333333338</v>
      </c>
      <c r="K19">
        <f t="shared" si="6"/>
        <v>0.24825833333333339</v>
      </c>
      <c r="M19">
        <v>20</v>
      </c>
      <c r="N19">
        <v>100</v>
      </c>
      <c r="O19">
        <f t="shared" si="7"/>
        <v>15.5</v>
      </c>
      <c r="P19" s="2">
        <f t="shared" si="8"/>
        <v>1.2903225806451613</v>
      </c>
      <c r="Q19" s="2">
        <f t="shared" si="9"/>
        <v>6.4516129032258061</v>
      </c>
      <c r="R19">
        <f t="shared" si="10"/>
        <v>1.601666666666667</v>
      </c>
      <c r="U19">
        <f t="shared" si="11"/>
        <v>340.51103609692467</v>
      </c>
      <c r="V19">
        <f t="shared" si="12"/>
        <v>4.2267351151514516</v>
      </c>
      <c r="W19">
        <f t="shared" si="13"/>
        <v>0.71574594022540416</v>
      </c>
      <c r="Y19">
        <f t="shared" si="14"/>
        <v>4.617715743389704</v>
      </c>
      <c r="Z19">
        <f t="shared" si="15"/>
        <v>27.26925880742872</v>
      </c>
    </row>
    <row r="20" spans="1:26" x14ac:dyDescent="0.25">
      <c r="A20">
        <v>4</v>
      </c>
      <c r="B20">
        <v>34</v>
      </c>
      <c r="C20">
        <f t="shared" si="0"/>
        <v>30</v>
      </c>
      <c r="D20">
        <f t="shared" si="1"/>
        <v>88888.888888888876</v>
      </c>
      <c r="F20">
        <f t="shared" si="2"/>
        <v>7.5</v>
      </c>
      <c r="G20">
        <f t="shared" si="3"/>
        <v>1.1973846153846155</v>
      </c>
      <c r="I20" s="2">
        <f t="shared" si="4"/>
        <v>285.85452048097426</v>
      </c>
      <c r="J20" s="2">
        <f t="shared" si="5"/>
        <v>2.2500000000000004</v>
      </c>
      <c r="K20">
        <f t="shared" si="6"/>
        <v>0.22500000000000006</v>
      </c>
      <c r="M20">
        <v>20</v>
      </c>
      <c r="N20">
        <v>100</v>
      </c>
      <c r="O20">
        <f t="shared" si="7"/>
        <v>15</v>
      </c>
      <c r="P20" s="2">
        <f t="shared" si="8"/>
        <v>1.3333333333333333</v>
      </c>
      <c r="Q20" s="2">
        <f t="shared" si="9"/>
        <v>6.666666666666667</v>
      </c>
      <c r="R20">
        <f t="shared" si="10"/>
        <v>1.5000000000000004</v>
      </c>
      <c r="U20">
        <f t="shared" si="11"/>
        <v>349.82829668651596</v>
      </c>
      <c r="V20">
        <f t="shared" si="12"/>
        <v>3.9355683377233053</v>
      </c>
      <c r="W20">
        <f t="shared" si="13"/>
        <v>0.68487095903956341</v>
      </c>
      <c r="Y20">
        <f t="shared" si="14"/>
        <v>4.5658063935970894</v>
      </c>
      <c r="Z20">
        <f t="shared" si="15"/>
        <v>26.237122251488703</v>
      </c>
    </row>
    <row r="21" spans="1:26" x14ac:dyDescent="0.25">
      <c r="A21">
        <v>4</v>
      </c>
      <c r="B21">
        <v>32</v>
      </c>
      <c r="C21">
        <f t="shared" si="0"/>
        <v>28</v>
      </c>
      <c r="D21">
        <f t="shared" si="1"/>
        <v>109329.44606413992</v>
      </c>
      <c r="F21">
        <f t="shared" si="2"/>
        <v>7</v>
      </c>
      <c r="G21">
        <f t="shared" si="3"/>
        <v>1.2128571428571429</v>
      </c>
      <c r="I21" s="2">
        <f t="shared" si="4"/>
        <v>270.24509337003832</v>
      </c>
      <c r="J21" s="2">
        <f t="shared" si="5"/>
        <v>1.8293333333333337</v>
      </c>
      <c r="K21">
        <f t="shared" si="6"/>
        <v>0.18293333333333336</v>
      </c>
      <c r="M21">
        <v>20</v>
      </c>
      <c r="N21">
        <v>100</v>
      </c>
      <c r="O21">
        <f t="shared" si="7"/>
        <v>14</v>
      </c>
      <c r="P21" s="2">
        <f t="shared" si="8"/>
        <v>1.4285714285714286</v>
      </c>
      <c r="Q21" s="2">
        <f t="shared" si="9"/>
        <v>7.1428571428571432</v>
      </c>
      <c r="R21">
        <f t="shared" si="10"/>
        <v>1.3066666666666669</v>
      </c>
      <c r="U21">
        <f t="shared" si="11"/>
        <v>370.03447038749033</v>
      </c>
      <c r="V21">
        <f t="shared" si="12"/>
        <v>3.3845819558109125</v>
      </c>
      <c r="W21">
        <f t="shared" si="13"/>
        <v>0.62334766241744022</v>
      </c>
      <c r="Y21">
        <f t="shared" si="14"/>
        <v>4.4524833029817161</v>
      </c>
      <c r="Z21">
        <f t="shared" si="15"/>
        <v>24.175585398649375</v>
      </c>
    </row>
    <row r="22" spans="1:26" x14ac:dyDescent="0.25">
      <c r="A22">
        <v>4</v>
      </c>
      <c r="B22">
        <v>30</v>
      </c>
      <c r="C22">
        <f t="shared" si="0"/>
        <v>26</v>
      </c>
      <c r="D22">
        <f t="shared" si="1"/>
        <v>136549.8406918525</v>
      </c>
      <c r="F22">
        <f t="shared" si="2"/>
        <v>6.5</v>
      </c>
      <c r="G22">
        <f t="shared" si="3"/>
        <v>1.230979020979021</v>
      </c>
      <c r="I22" s="2">
        <f t="shared" si="4"/>
        <v>254.69131484060304</v>
      </c>
      <c r="J22" s="2">
        <f t="shared" si="5"/>
        <v>1.4646666666666668</v>
      </c>
      <c r="K22">
        <f t="shared" si="6"/>
        <v>0.14646666666666666</v>
      </c>
      <c r="M22">
        <v>20</v>
      </c>
      <c r="N22">
        <v>100</v>
      </c>
      <c r="O22">
        <f t="shared" si="7"/>
        <v>13</v>
      </c>
      <c r="P22" s="2">
        <f t="shared" si="8"/>
        <v>1.5384615384615385</v>
      </c>
      <c r="Q22" s="2">
        <f t="shared" si="9"/>
        <v>7.6923076923076925</v>
      </c>
      <c r="R22">
        <f t="shared" si="10"/>
        <v>1.1266666666666667</v>
      </c>
      <c r="U22">
        <f t="shared" si="11"/>
        <v>392.63215576308266</v>
      </c>
      <c r="V22">
        <f t="shared" si="12"/>
        <v>2.8753761540383094</v>
      </c>
      <c r="W22">
        <f t="shared" si="13"/>
        <v>0.56219402732824475</v>
      </c>
      <c r="Y22">
        <f t="shared" si="14"/>
        <v>4.3245694409864983</v>
      </c>
      <c r="Z22">
        <f t="shared" si="15"/>
        <v>22.118278107986995</v>
      </c>
    </row>
    <row r="23" spans="1:26" x14ac:dyDescent="0.25">
      <c r="A23">
        <v>4</v>
      </c>
      <c r="B23">
        <v>29</v>
      </c>
      <c r="C23">
        <f t="shared" si="0"/>
        <v>25</v>
      </c>
      <c r="D23">
        <f t="shared" si="1"/>
        <v>153600</v>
      </c>
      <c r="F23">
        <f t="shared" si="2"/>
        <v>6.25</v>
      </c>
      <c r="G23">
        <f t="shared" si="3"/>
        <v>1.2412571428571428</v>
      </c>
      <c r="I23" s="2">
        <f t="shared" si="4"/>
        <v>246.94026241729648</v>
      </c>
      <c r="J23" s="2">
        <f t="shared" si="5"/>
        <v>1.3020833333333333</v>
      </c>
      <c r="K23">
        <f t="shared" si="6"/>
        <v>0.13020833333333331</v>
      </c>
      <c r="M23">
        <v>20</v>
      </c>
      <c r="N23">
        <v>100</v>
      </c>
      <c r="O23">
        <f t="shared" si="7"/>
        <v>12.5</v>
      </c>
      <c r="P23" s="2">
        <f t="shared" si="8"/>
        <v>1.6</v>
      </c>
      <c r="Q23" s="2">
        <f t="shared" si="9"/>
        <v>8</v>
      </c>
      <c r="R23">
        <f t="shared" si="10"/>
        <v>1.0416666666666665</v>
      </c>
      <c r="U23">
        <f t="shared" si="11"/>
        <v>404.95623929893287</v>
      </c>
      <c r="V23">
        <f t="shared" si="12"/>
        <v>2.6364338496024278</v>
      </c>
      <c r="W23">
        <f t="shared" si="13"/>
        <v>0.53178566323937038</v>
      </c>
      <c r="Y23">
        <f t="shared" si="14"/>
        <v>4.254285305914963</v>
      </c>
      <c r="Z23">
        <f t="shared" si="15"/>
        <v>21.091470796819422</v>
      </c>
    </row>
    <row r="24" spans="1:26" x14ac:dyDescent="0.25">
      <c r="A24">
        <v>4</v>
      </c>
      <c r="B24">
        <v>28</v>
      </c>
      <c r="C24">
        <f t="shared" si="0"/>
        <v>24</v>
      </c>
      <c r="D24">
        <f t="shared" si="1"/>
        <v>173611.11111111109</v>
      </c>
      <c r="F24">
        <f t="shared" si="2"/>
        <v>6</v>
      </c>
      <c r="G24">
        <f t="shared" si="3"/>
        <v>1.2524999999999999</v>
      </c>
      <c r="I24" s="2">
        <f t="shared" si="4"/>
        <v>239.20987946711867</v>
      </c>
      <c r="J24" s="2">
        <f t="shared" si="5"/>
        <v>1.1520000000000001</v>
      </c>
      <c r="K24">
        <f t="shared" si="6"/>
        <v>0.11520000000000002</v>
      </c>
      <c r="M24">
        <v>20</v>
      </c>
      <c r="N24">
        <v>100</v>
      </c>
      <c r="O24">
        <f t="shared" si="7"/>
        <v>12</v>
      </c>
      <c r="P24" s="2">
        <f t="shared" si="8"/>
        <v>1.6666666666666667</v>
      </c>
      <c r="Q24" s="2">
        <f t="shared" si="9"/>
        <v>8.3333333333333339</v>
      </c>
      <c r="R24">
        <f t="shared" si="10"/>
        <v>0.9600000000000003</v>
      </c>
      <c r="U24">
        <f t="shared" si="11"/>
        <v>418.04293460942023</v>
      </c>
      <c r="V24">
        <f t="shared" si="12"/>
        <v>2.4079273033502608</v>
      </c>
      <c r="W24">
        <f t="shared" si="13"/>
        <v>0.50150849810934528</v>
      </c>
      <c r="Y24">
        <f t="shared" si="14"/>
        <v>4.1792374842445446</v>
      </c>
      <c r="Z24">
        <f t="shared" si="15"/>
        <v>20.066060861252176</v>
      </c>
    </row>
    <row r="25" spans="1:26" x14ac:dyDescent="0.25">
      <c r="A25">
        <v>4</v>
      </c>
      <c r="B25">
        <v>27</v>
      </c>
      <c r="C25">
        <f t="shared" si="0"/>
        <v>23</v>
      </c>
      <c r="D25">
        <f t="shared" si="1"/>
        <v>197254.86972959642</v>
      </c>
      <c r="F25">
        <f t="shared" si="2"/>
        <v>5.75</v>
      </c>
      <c r="G25">
        <f t="shared" si="3"/>
        <v>1.2648512585812357</v>
      </c>
      <c r="I25" s="2">
        <f t="shared" si="4"/>
        <v>231.50342959109011</v>
      </c>
      <c r="J25" s="2">
        <f t="shared" si="5"/>
        <v>1.0139166666666668</v>
      </c>
      <c r="K25">
        <f t="shared" si="6"/>
        <v>0.10139166666666669</v>
      </c>
      <c r="M25">
        <v>20</v>
      </c>
      <c r="N25">
        <v>100</v>
      </c>
      <c r="O25">
        <f t="shared" si="7"/>
        <v>11.5</v>
      </c>
      <c r="P25" s="2">
        <f t="shared" si="8"/>
        <v>1.7391304347826086</v>
      </c>
      <c r="Q25" s="2">
        <f t="shared" si="9"/>
        <v>8.695652173913043</v>
      </c>
      <c r="R25">
        <f t="shared" si="10"/>
        <v>0.88166666666666682</v>
      </c>
      <c r="U25">
        <f t="shared" si="11"/>
        <v>431.95904344325413</v>
      </c>
      <c r="V25">
        <f t="shared" si="12"/>
        <v>2.1898523673225307</v>
      </c>
      <c r="W25">
        <f t="shared" si="13"/>
        <v>0.47137902214362626</v>
      </c>
      <c r="Y25">
        <f t="shared" si="14"/>
        <v>4.0989480186402281</v>
      </c>
      <c r="Z25">
        <f t="shared" si="15"/>
        <v>19.042194498456787</v>
      </c>
    </row>
    <row r="26" spans="1:26" x14ac:dyDescent="0.25">
      <c r="A26">
        <v>4</v>
      </c>
      <c r="B26">
        <v>26</v>
      </c>
      <c r="C26">
        <f t="shared" si="0"/>
        <v>22</v>
      </c>
      <c r="D26">
        <f t="shared" si="1"/>
        <v>225394.44027047331</v>
      </c>
      <c r="F26">
        <f t="shared" si="2"/>
        <v>5.5</v>
      </c>
      <c r="G26">
        <f t="shared" si="3"/>
        <v>1.2784848484848486</v>
      </c>
      <c r="I26" s="2">
        <f t="shared" si="4"/>
        <v>223.82490163490215</v>
      </c>
      <c r="J26" s="2">
        <f t="shared" si="5"/>
        <v>0.88733333333333342</v>
      </c>
      <c r="K26">
        <f t="shared" si="6"/>
        <v>8.8733333333333345E-2</v>
      </c>
      <c r="M26">
        <v>20</v>
      </c>
      <c r="N26">
        <v>100</v>
      </c>
      <c r="O26">
        <f t="shared" si="7"/>
        <v>11</v>
      </c>
      <c r="P26" s="2">
        <f t="shared" si="8"/>
        <v>1.8181818181818181</v>
      </c>
      <c r="Q26" s="2">
        <f t="shared" si="9"/>
        <v>9.0909090909090917</v>
      </c>
      <c r="R26">
        <f t="shared" si="10"/>
        <v>0.80666666666666687</v>
      </c>
      <c r="U26">
        <f t="shared" si="11"/>
        <v>446.77781278830906</v>
      </c>
      <c r="V26">
        <f t="shared" si="12"/>
        <v>1.9822042294041315</v>
      </c>
      <c r="W26">
        <f t="shared" si="13"/>
        <v>0.44141597672312338</v>
      </c>
      <c r="Y26">
        <f t="shared" si="14"/>
        <v>4.0128725156647587</v>
      </c>
      <c r="Z26">
        <f t="shared" si="15"/>
        <v>18.020038449128471</v>
      </c>
    </row>
    <row r="27" spans="1:26" x14ac:dyDescent="0.25">
      <c r="A27">
        <v>3.5</v>
      </c>
      <c r="B27">
        <v>50</v>
      </c>
      <c r="C27">
        <f t="shared" si="0"/>
        <v>46.5</v>
      </c>
      <c r="D27">
        <f t="shared" si="1"/>
        <v>13992.154602993445</v>
      </c>
      <c r="F27">
        <f t="shared" si="2"/>
        <v>13.285714285714286</v>
      </c>
      <c r="G27">
        <f t="shared" si="3"/>
        <v>1.1073368342085521</v>
      </c>
      <c r="I27" s="2">
        <f t="shared" si="4"/>
        <v>611.64393860769258</v>
      </c>
      <c r="J27" s="2">
        <f t="shared" si="5"/>
        <v>14.293724281549355</v>
      </c>
      <c r="K27">
        <f t="shared" si="6"/>
        <v>1.4293724281549356</v>
      </c>
      <c r="M27">
        <v>20</v>
      </c>
      <c r="N27">
        <v>100</v>
      </c>
      <c r="O27">
        <f t="shared" si="7"/>
        <v>23.25</v>
      </c>
      <c r="P27" s="2">
        <f t="shared" si="8"/>
        <v>0.86021505376344087</v>
      </c>
      <c r="Q27" s="2">
        <f t="shared" si="9"/>
        <v>4.301075268817204</v>
      </c>
      <c r="R27">
        <f t="shared" si="10"/>
        <v>6.1478384006663891</v>
      </c>
      <c r="U27">
        <f t="shared" si="11"/>
        <v>163.49381345564163</v>
      </c>
      <c r="V27">
        <f t="shared" si="12"/>
        <v>11.684677456370029</v>
      </c>
      <c r="W27">
        <f t="shared" si="13"/>
        <v>0.93285229398063041</v>
      </c>
      <c r="Y27">
        <f t="shared" si="14"/>
        <v>4.0122679310994851</v>
      </c>
      <c r="Z27">
        <f t="shared" si="15"/>
        <v>50.256677231699044</v>
      </c>
    </row>
    <row r="28" spans="1:26" x14ac:dyDescent="0.25">
      <c r="A28">
        <v>3.5</v>
      </c>
      <c r="B28">
        <v>48</v>
      </c>
      <c r="C28">
        <f t="shared" si="0"/>
        <v>44.5</v>
      </c>
      <c r="D28">
        <f t="shared" si="1"/>
        <v>15964.797742879471</v>
      </c>
      <c r="F28">
        <f t="shared" si="2"/>
        <v>12.714285714285714</v>
      </c>
      <c r="G28">
        <f t="shared" si="3"/>
        <v>1.1123951767607563</v>
      </c>
      <c r="I28" s="2">
        <f t="shared" si="4"/>
        <v>588.01050509516779</v>
      </c>
      <c r="J28" s="2">
        <f t="shared" si="5"/>
        <v>12.52756240455366</v>
      </c>
      <c r="K28">
        <f t="shared" si="6"/>
        <v>1.252756240455366</v>
      </c>
      <c r="M28">
        <v>20</v>
      </c>
      <c r="N28">
        <v>100</v>
      </c>
      <c r="O28">
        <f t="shared" si="7"/>
        <v>22.25</v>
      </c>
      <c r="P28" s="2">
        <f t="shared" si="8"/>
        <v>0.898876404494382</v>
      </c>
      <c r="Q28" s="2">
        <f t="shared" si="9"/>
        <v>4.4943820224719104</v>
      </c>
      <c r="R28">
        <f t="shared" si="10"/>
        <v>5.6303651256420952</v>
      </c>
      <c r="U28">
        <f t="shared" si="11"/>
        <v>170.06498886242741</v>
      </c>
      <c r="V28">
        <f t="shared" si="12"/>
        <v>10.652498804018913</v>
      </c>
      <c r="W28">
        <f t="shared" si="13"/>
        <v>0.88623422897413373</v>
      </c>
      <c r="Y28">
        <f t="shared" si="14"/>
        <v>3.9830751864006015</v>
      </c>
      <c r="Z28">
        <f t="shared" si="15"/>
        <v>47.876399119186132</v>
      </c>
    </row>
    <row r="29" spans="1:26" x14ac:dyDescent="0.25">
      <c r="A29">
        <v>3.5</v>
      </c>
      <c r="B29">
        <v>45</v>
      </c>
      <c r="C29">
        <f t="shared" si="0"/>
        <v>41.5</v>
      </c>
      <c r="D29">
        <f t="shared" si="1"/>
        <v>19683.356739485156</v>
      </c>
      <c r="F29">
        <f t="shared" si="2"/>
        <v>11.857142857142858</v>
      </c>
      <c r="G29">
        <f t="shared" si="3"/>
        <v>1.1209464172479391</v>
      </c>
      <c r="I29" s="2">
        <f t="shared" si="4"/>
        <v>552.58479018285732</v>
      </c>
      <c r="J29" s="2">
        <f t="shared" si="5"/>
        <v>10.16086852700264</v>
      </c>
      <c r="K29">
        <f t="shared" si="6"/>
        <v>1.016086852700264</v>
      </c>
      <c r="M29">
        <v>20</v>
      </c>
      <c r="N29">
        <v>100</v>
      </c>
      <c r="O29">
        <f t="shared" si="7"/>
        <v>20.75</v>
      </c>
      <c r="P29" s="2">
        <f t="shared" si="8"/>
        <v>0.96385542168674698</v>
      </c>
      <c r="Q29" s="2">
        <f t="shared" si="9"/>
        <v>4.8192771084337354</v>
      </c>
      <c r="R29">
        <f t="shared" si="10"/>
        <v>4.8968041093988628</v>
      </c>
      <c r="U29">
        <f t="shared" si="11"/>
        <v>180.96770265230921</v>
      </c>
      <c r="V29">
        <f t="shared" si="12"/>
        <v>9.1939451714191023</v>
      </c>
      <c r="W29">
        <f t="shared" si="13"/>
        <v>0.81602721091806152</v>
      </c>
      <c r="Y29">
        <f t="shared" si="14"/>
        <v>3.9326612574364415</v>
      </c>
      <c r="Z29">
        <f t="shared" si="15"/>
        <v>44.308169500814955</v>
      </c>
    </row>
    <row r="30" spans="1:26" x14ac:dyDescent="0.25">
      <c r="A30">
        <v>4</v>
      </c>
      <c r="B30">
        <v>25</v>
      </c>
      <c r="C30">
        <f t="shared" si="0"/>
        <v>21</v>
      </c>
      <c r="D30">
        <f t="shared" si="1"/>
        <v>259151.2795594428</v>
      </c>
      <c r="F30">
        <f t="shared" si="2"/>
        <v>5.25</v>
      </c>
      <c r="G30">
        <f t="shared" si="3"/>
        <v>1.2936134453781514</v>
      </c>
      <c r="I30" s="2">
        <f t="shared" si="4"/>
        <v>216.17922299617385</v>
      </c>
      <c r="J30" s="2">
        <f t="shared" si="5"/>
        <v>0.77175000000000005</v>
      </c>
      <c r="K30">
        <f t="shared" si="6"/>
        <v>7.7175000000000007E-2</v>
      </c>
      <c r="M30">
        <v>20</v>
      </c>
      <c r="N30">
        <v>100</v>
      </c>
      <c r="O30">
        <f t="shared" si="7"/>
        <v>10.5</v>
      </c>
      <c r="P30" s="2">
        <f t="shared" si="8"/>
        <v>1.9047619047619047</v>
      </c>
      <c r="Q30" s="2">
        <f t="shared" si="9"/>
        <v>9.5238095238095237</v>
      </c>
      <c r="R30">
        <f t="shared" si="10"/>
        <v>0.7350000000000001</v>
      </c>
      <c r="U30">
        <f t="shared" si="11"/>
        <v>462.57914435084211</v>
      </c>
      <c r="V30">
        <f t="shared" si="12"/>
        <v>1.7849772732638121</v>
      </c>
      <c r="W30">
        <f t="shared" si="13"/>
        <v>0.41164077050103676</v>
      </c>
      <c r="Y30">
        <f t="shared" si="14"/>
        <v>3.9203882904860645</v>
      </c>
      <c r="Z30">
        <f t="shared" si="15"/>
        <v>16.999783554893448</v>
      </c>
    </row>
    <row r="31" spans="1:26" x14ac:dyDescent="0.25">
      <c r="A31">
        <v>3.5</v>
      </c>
      <c r="B31">
        <v>42</v>
      </c>
      <c r="C31">
        <f t="shared" si="0"/>
        <v>38.5</v>
      </c>
      <c r="D31">
        <f t="shared" si="1"/>
        <v>24652.516904583019</v>
      </c>
      <c r="F31">
        <f t="shared" si="2"/>
        <v>11</v>
      </c>
      <c r="G31">
        <f t="shared" si="3"/>
        <v>1.1309090909090909</v>
      </c>
      <c r="I31" s="2">
        <f t="shared" si="4"/>
        <v>517.1950999675239</v>
      </c>
      <c r="J31" s="2">
        <f t="shared" si="5"/>
        <v>8.1127619047619053</v>
      </c>
      <c r="K31">
        <f t="shared" si="6"/>
        <v>0.8112761904761906</v>
      </c>
      <c r="M31">
        <v>20</v>
      </c>
      <c r="N31">
        <v>100</v>
      </c>
      <c r="O31">
        <f t="shared" si="7"/>
        <v>19.25</v>
      </c>
      <c r="P31" s="2">
        <f t="shared" si="8"/>
        <v>1.0389610389610389</v>
      </c>
      <c r="Q31" s="2">
        <f t="shared" si="9"/>
        <v>5.1948051948051948</v>
      </c>
      <c r="R31">
        <f t="shared" si="10"/>
        <v>4.2144217687074832</v>
      </c>
      <c r="U31">
        <f t="shared" si="11"/>
        <v>193.35063307111622</v>
      </c>
      <c r="V31">
        <f t="shared" si="12"/>
        <v>7.843038251204745</v>
      </c>
      <c r="W31">
        <f t="shared" si="13"/>
        <v>0.74555201505951829</v>
      </c>
      <c r="Y31">
        <f t="shared" si="14"/>
        <v>3.8729974808286665</v>
      </c>
      <c r="Z31">
        <f t="shared" si="15"/>
        <v>40.743055850414258</v>
      </c>
    </row>
    <row r="32" spans="1:26" x14ac:dyDescent="0.25">
      <c r="A32">
        <v>3.5</v>
      </c>
      <c r="B32">
        <v>40</v>
      </c>
      <c r="C32">
        <f t="shared" si="0"/>
        <v>36.5</v>
      </c>
      <c r="D32">
        <f t="shared" si="1"/>
        <v>28931.094270944453</v>
      </c>
      <c r="F32">
        <f t="shared" si="2"/>
        <v>10.428571428571429</v>
      </c>
      <c r="G32">
        <f t="shared" si="3"/>
        <v>1.1385180572851805</v>
      </c>
      <c r="I32" s="2">
        <f t="shared" si="4"/>
        <v>493.62683868888519</v>
      </c>
      <c r="J32" s="2">
        <f t="shared" si="5"/>
        <v>6.9129773705400535</v>
      </c>
      <c r="K32">
        <f t="shared" si="6"/>
        <v>0.69129773705400532</v>
      </c>
      <c r="M32">
        <v>20</v>
      </c>
      <c r="N32">
        <v>100</v>
      </c>
      <c r="O32">
        <f t="shared" si="7"/>
        <v>18.25</v>
      </c>
      <c r="P32" s="2">
        <f t="shared" si="8"/>
        <v>1.095890410958904</v>
      </c>
      <c r="Q32" s="2">
        <f t="shared" si="9"/>
        <v>5.4794520547945202</v>
      </c>
      <c r="R32">
        <f t="shared" si="10"/>
        <v>3.7879328057753714</v>
      </c>
      <c r="U32">
        <f t="shared" si="11"/>
        <v>202.58217779569785</v>
      </c>
      <c r="V32">
        <f t="shared" si="12"/>
        <v>7.0022300538819051</v>
      </c>
      <c r="W32">
        <f t="shared" si="13"/>
        <v>0.69846197972947266</v>
      </c>
      <c r="Y32">
        <f t="shared" si="14"/>
        <v>3.8271889300245077</v>
      </c>
      <c r="Z32">
        <f t="shared" si="15"/>
        <v>38.368383856887149</v>
      </c>
    </row>
    <row r="33" spans="1:26" x14ac:dyDescent="0.25">
      <c r="A33">
        <v>4</v>
      </c>
      <c r="B33">
        <v>24</v>
      </c>
      <c r="C33">
        <f t="shared" si="0"/>
        <v>20</v>
      </c>
      <c r="D33">
        <f t="shared" si="1"/>
        <v>299999.99999999994</v>
      </c>
      <c r="F33">
        <f t="shared" si="2"/>
        <v>5</v>
      </c>
      <c r="G33">
        <f t="shared" si="3"/>
        <v>1.3105</v>
      </c>
      <c r="I33" s="2">
        <f t="shared" si="4"/>
        <v>208.57255292192886</v>
      </c>
      <c r="J33" s="2">
        <f t="shared" si="5"/>
        <v>0.66666666666666674</v>
      </c>
      <c r="K33">
        <f t="shared" si="6"/>
        <v>6.666666666666668E-2</v>
      </c>
      <c r="M33">
        <v>20</v>
      </c>
      <c r="N33">
        <v>100</v>
      </c>
      <c r="O33">
        <f t="shared" si="7"/>
        <v>10</v>
      </c>
      <c r="P33" s="2">
        <f t="shared" si="8"/>
        <v>2</v>
      </c>
      <c r="Q33" s="2">
        <f t="shared" si="9"/>
        <v>10</v>
      </c>
      <c r="R33">
        <f t="shared" si="10"/>
        <v>0.66666666666666674</v>
      </c>
      <c r="U33">
        <f t="shared" si="11"/>
        <v>479.44947021591656</v>
      </c>
      <c r="V33">
        <f t="shared" si="12"/>
        <v>1.5981649007197221</v>
      </c>
      <c r="W33">
        <f t="shared" si="13"/>
        <v>0.38207799081720517</v>
      </c>
      <c r="Y33">
        <f t="shared" si="14"/>
        <v>3.8207799081720517</v>
      </c>
      <c r="Z33">
        <f t="shared" si="15"/>
        <v>15.98164900719722</v>
      </c>
    </row>
    <row r="34" spans="1:26" x14ac:dyDescent="0.25">
      <c r="A34">
        <v>3.5</v>
      </c>
      <c r="B34">
        <v>38</v>
      </c>
      <c r="C34">
        <f t="shared" si="0"/>
        <v>34.5</v>
      </c>
      <c r="D34">
        <f t="shared" si="1"/>
        <v>34259.906121293476</v>
      </c>
      <c r="F34">
        <f t="shared" si="2"/>
        <v>9.8571428571428577</v>
      </c>
      <c r="G34">
        <f t="shared" si="3"/>
        <v>1.1470687237026649</v>
      </c>
      <c r="I34" s="2">
        <f t="shared" si="4"/>
        <v>470.08296167347692</v>
      </c>
      <c r="J34" s="2">
        <f t="shared" si="5"/>
        <v>5.837727613494379</v>
      </c>
      <c r="K34">
        <f t="shared" si="6"/>
        <v>0.5837727613494379</v>
      </c>
      <c r="M34">
        <v>20</v>
      </c>
      <c r="N34">
        <v>100</v>
      </c>
      <c r="O34">
        <f t="shared" si="7"/>
        <v>17.25</v>
      </c>
      <c r="P34" s="2">
        <f t="shared" si="8"/>
        <v>1.1594202898550725</v>
      </c>
      <c r="Q34" s="2">
        <f t="shared" si="9"/>
        <v>5.7971014492753623</v>
      </c>
      <c r="R34">
        <f t="shared" si="10"/>
        <v>3.3841899208663064</v>
      </c>
      <c r="U34">
        <f t="shared" si="11"/>
        <v>212.72840786231416</v>
      </c>
      <c r="V34">
        <f t="shared" si="12"/>
        <v>6.20925250376263</v>
      </c>
      <c r="W34">
        <f t="shared" si="13"/>
        <v>0.65132075017417101</v>
      </c>
      <c r="Y34">
        <f t="shared" si="14"/>
        <v>3.7757724647778028</v>
      </c>
      <c r="Z34">
        <f t="shared" si="15"/>
        <v>35.995666688479012</v>
      </c>
    </row>
    <row r="35" spans="1:26" x14ac:dyDescent="0.25">
      <c r="A35">
        <v>3.5</v>
      </c>
      <c r="B35">
        <v>36</v>
      </c>
      <c r="C35">
        <f t="shared" si="0"/>
        <v>32.5</v>
      </c>
      <c r="D35">
        <f t="shared" si="1"/>
        <v>40982.020937642235</v>
      </c>
      <c r="F35">
        <f t="shared" si="2"/>
        <v>9.2857142857142865</v>
      </c>
      <c r="G35">
        <f t="shared" si="3"/>
        <v>1.1567480106100796</v>
      </c>
      <c r="I35" s="2">
        <f t="shared" si="4"/>
        <v>446.56851394127744</v>
      </c>
      <c r="J35" s="2">
        <f t="shared" si="5"/>
        <v>4.8801888102179651</v>
      </c>
      <c r="K35">
        <f t="shared" si="6"/>
        <v>0.48801888102179652</v>
      </c>
      <c r="M35">
        <v>20</v>
      </c>
      <c r="N35">
        <v>100</v>
      </c>
      <c r="O35">
        <f t="shared" si="7"/>
        <v>16.25</v>
      </c>
      <c r="P35" s="2">
        <f t="shared" si="8"/>
        <v>1.2307692307692308</v>
      </c>
      <c r="Q35" s="2">
        <f t="shared" si="9"/>
        <v>6.1538461538461542</v>
      </c>
      <c r="R35">
        <f t="shared" si="10"/>
        <v>3.0031931139802865</v>
      </c>
      <c r="U35">
        <f t="shared" si="11"/>
        <v>223.92980444911018</v>
      </c>
      <c r="V35">
        <f t="shared" si="12"/>
        <v>5.4640986297342229</v>
      </c>
      <c r="W35">
        <f t="shared" si="13"/>
        <v>0.60416197380755221</v>
      </c>
      <c r="Y35">
        <f t="shared" si="14"/>
        <v>3.717919838815706</v>
      </c>
      <c r="Z35">
        <f t="shared" si="15"/>
        <v>33.625222336825992</v>
      </c>
    </row>
    <row r="36" spans="1:26" x14ac:dyDescent="0.25">
      <c r="A36">
        <v>4</v>
      </c>
      <c r="B36">
        <v>23</v>
      </c>
      <c r="C36">
        <f t="shared" si="0"/>
        <v>19</v>
      </c>
      <c r="D36">
        <f t="shared" si="1"/>
        <v>349905.23399912519</v>
      </c>
      <c r="F36">
        <f t="shared" si="2"/>
        <v>4.75</v>
      </c>
      <c r="G36">
        <f t="shared" si="3"/>
        <v>1.3294736842105264</v>
      </c>
      <c r="I36" s="2">
        <f t="shared" si="4"/>
        <v>201.01269312506383</v>
      </c>
      <c r="J36" s="2">
        <f t="shared" si="5"/>
        <v>0.57158333333333344</v>
      </c>
      <c r="K36">
        <f t="shared" si="6"/>
        <v>5.7158333333333346E-2</v>
      </c>
      <c r="M36">
        <v>20</v>
      </c>
      <c r="N36">
        <v>100</v>
      </c>
      <c r="O36">
        <f t="shared" si="7"/>
        <v>9.5</v>
      </c>
      <c r="P36" s="2">
        <f t="shared" si="8"/>
        <v>2.1052631578947367</v>
      </c>
      <c r="Q36" s="2">
        <f t="shared" si="9"/>
        <v>10.526315789473685</v>
      </c>
      <c r="R36">
        <f t="shared" si="10"/>
        <v>0.60166666666666679</v>
      </c>
      <c r="U36">
        <f t="shared" si="11"/>
        <v>497.48102194612721</v>
      </c>
      <c r="V36">
        <f t="shared" si="12"/>
        <v>1.4217593039702028</v>
      </c>
      <c r="W36">
        <f t="shared" si="13"/>
        <v>0.35275603679192219</v>
      </c>
      <c r="Y36">
        <f t="shared" si="14"/>
        <v>3.7132214399149706</v>
      </c>
      <c r="Z36">
        <f t="shared" si="15"/>
        <v>14.965887410212662</v>
      </c>
    </row>
    <row r="37" spans="1:26" x14ac:dyDescent="0.25">
      <c r="A37">
        <v>3.5</v>
      </c>
      <c r="B37">
        <v>35</v>
      </c>
      <c r="C37">
        <f t="shared" si="0"/>
        <v>31.5</v>
      </c>
      <c r="D37">
        <f t="shared" si="1"/>
        <v>45010.288065843612</v>
      </c>
      <c r="F37">
        <f t="shared" si="2"/>
        <v>9</v>
      </c>
      <c r="G37">
        <f t="shared" si="3"/>
        <v>1.1620833333333334</v>
      </c>
      <c r="I37" s="2">
        <f t="shared" si="4"/>
        <v>434.82429676731039</v>
      </c>
      <c r="J37" s="2">
        <f t="shared" si="5"/>
        <v>4.4434285714285719</v>
      </c>
      <c r="K37">
        <f t="shared" si="6"/>
        <v>0.44434285714285721</v>
      </c>
      <c r="M37">
        <v>20</v>
      </c>
      <c r="N37">
        <v>100</v>
      </c>
      <c r="O37">
        <f t="shared" si="7"/>
        <v>15.75</v>
      </c>
      <c r="P37" s="2">
        <f t="shared" si="8"/>
        <v>1.2698412698412698</v>
      </c>
      <c r="Q37" s="2">
        <f t="shared" si="9"/>
        <v>6.3492063492063489</v>
      </c>
      <c r="R37">
        <f t="shared" si="10"/>
        <v>2.8212244897959184</v>
      </c>
      <c r="U37">
        <f t="shared" si="11"/>
        <v>229.97794912438732</v>
      </c>
      <c r="V37">
        <f t="shared" si="12"/>
        <v>5.1094529496892465</v>
      </c>
      <c r="W37">
        <f t="shared" si="13"/>
        <v>0.58058789811568501</v>
      </c>
      <c r="Y37">
        <f t="shared" si="14"/>
        <v>3.686272368988476</v>
      </c>
      <c r="Z37">
        <f t="shared" si="15"/>
        <v>32.440971109138069</v>
      </c>
    </row>
    <row r="38" spans="1:26" x14ac:dyDescent="0.25">
      <c r="A38">
        <v>3.5</v>
      </c>
      <c r="B38">
        <v>34</v>
      </c>
      <c r="C38">
        <f t="shared" si="0"/>
        <v>30.5</v>
      </c>
      <c r="D38">
        <f t="shared" si="1"/>
        <v>49584.271370731462</v>
      </c>
      <c r="F38">
        <f t="shared" si="2"/>
        <v>8.7142857142857135</v>
      </c>
      <c r="G38">
        <f t="shared" si="3"/>
        <v>1.1677959927140256</v>
      </c>
      <c r="I38" s="2">
        <f t="shared" si="4"/>
        <v>423.09003533300029</v>
      </c>
      <c r="J38" s="2">
        <f t="shared" si="5"/>
        <v>4.0335371373039024</v>
      </c>
      <c r="K38">
        <f t="shared" si="6"/>
        <v>0.40335371373039025</v>
      </c>
      <c r="M38">
        <v>20</v>
      </c>
      <c r="N38">
        <v>100</v>
      </c>
      <c r="O38">
        <f t="shared" si="7"/>
        <v>15.25</v>
      </c>
      <c r="P38" s="2">
        <f t="shared" si="8"/>
        <v>1.3114754098360655</v>
      </c>
      <c r="Q38" s="2">
        <f t="shared" si="9"/>
        <v>6.557377049180328</v>
      </c>
      <c r="R38">
        <f t="shared" si="10"/>
        <v>2.6449423851173131</v>
      </c>
      <c r="U38">
        <f t="shared" si="11"/>
        <v>236.35631106578361</v>
      </c>
      <c r="V38">
        <f t="shared" si="12"/>
        <v>4.7667597915999576</v>
      </c>
      <c r="W38">
        <f t="shared" si="13"/>
        <v>0.55702447826259727</v>
      </c>
      <c r="Y38">
        <f t="shared" si="14"/>
        <v>3.6526195295908019</v>
      </c>
      <c r="Z38">
        <f t="shared" si="15"/>
        <v>31.257441256393165</v>
      </c>
    </row>
    <row r="39" spans="1:26" x14ac:dyDescent="0.25">
      <c r="A39">
        <v>4</v>
      </c>
      <c r="B39">
        <v>22</v>
      </c>
      <c r="C39">
        <f t="shared" si="0"/>
        <v>18</v>
      </c>
      <c r="D39">
        <f t="shared" si="1"/>
        <v>411522.63374485594</v>
      </c>
      <c r="F39">
        <f t="shared" si="2"/>
        <v>4.5</v>
      </c>
      <c r="G39">
        <f t="shared" si="3"/>
        <v>1.3509523809523809</v>
      </c>
      <c r="I39" s="2">
        <f t="shared" si="4"/>
        <v>193.50967437930302</v>
      </c>
      <c r="J39" s="2">
        <f t="shared" si="5"/>
        <v>0.48600000000000004</v>
      </c>
      <c r="K39">
        <f t="shared" si="6"/>
        <v>4.8600000000000004E-2</v>
      </c>
      <c r="M39">
        <v>20</v>
      </c>
      <c r="N39">
        <v>100</v>
      </c>
      <c r="O39">
        <f t="shared" si="7"/>
        <v>9</v>
      </c>
      <c r="P39" s="2">
        <f t="shared" si="8"/>
        <v>2.2222222222222223</v>
      </c>
      <c r="Q39" s="2">
        <f t="shared" si="9"/>
        <v>11.111111111111111</v>
      </c>
      <c r="R39">
        <f t="shared" si="10"/>
        <v>0.54</v>
      </c>
      <c r="U39">
        <f t="shared" si="11"/>
        <v>516.77002878929738</v>
      </c>
      <c r="V39">
        <f t="shared" si="12"/>
        <v>1.2557511699579929</v>
      </c>
      <c r="W39">
        <f t="shared" si="13"/>
        <v>0.32370790912569286</v>
      </c>
      <c r="Y39">
        <f t="shared" si="14"/>
        <v>3.5967545458410317</v>
      </c>
      <c r="Z39">
        <f t="shared" si="15"/>
        <v>13.952790777311032</v>
      </c>
    </row>
    <row r="40" spans="1:26" x14ac:dyDescent="0.25">
      <c r="A40">
        <v>3.5</v>
      </c>
      <c r="B40">
        <v>32</v>
      </c>
      <c r="C40">
        <f t="shared" ref="C40:C71" si="16">B40-A40</f>
        <v>28.5</v>
      </c>
      <c r="D40">
        <f t="shared" ref="D40:D71" si="17">75*POWER(10,9)*A40^4*POWER(10,-12)/(8*C40^3*POWER(10,-9))</f>
        <v>60772.747890039034</v>
      </c>
      <c r="F40">
        <f t="shared" ref="F40:F71" si="18">C40/A40</f>
        <v>8.1428571428571423</v>
      </c>
      <c r="G40">
        <f t="shared" ref="G40:G71" si="19">(4*F40-1)/(4*F40-4)+0.615/F40</f>
        <v>1.1805263157894736</v>
      </c>
      <c r="I40" s="2">
        <f t="shared" ref="I40:I71" si="20">G40*8*C40*POWER(10,-3)*200/(PI()*A40^3*POWER(10,-9))/POWER(10,6)</f>
        <v>399.65615843838634</v>
      </c>
      <c r="J40" s="2">
        <f t="shared" ref="J40:J71" si="21">200/D40*POWER(10,3)</f>
        <v>3.2909487713452727</v>
      </c>
      <c r="K40">
        <f t="shared" ref="K40:K71" si="22">1/2*200*J40*POWER(10,-3)</f>
        <v>0.32909487713452729</v>
      </c>
      <c r="M40">
        <v>20</v>
      </c>
      <c r="N40">
        <v>100</v>
      </c>
      <c r="O40">
        <f t="shared" ref="O40:O71" si="23">C40/2</f>
        <v>14.25</v>
      </c>
      <c r="P40" s="2">
        <f t="shared" ref="P40:P71" si="24">M40/O40</f>
        <v>1.4035087719298245</v>
      </c>
      <c r="Q40" s="2">
        <f t="shared" ref="Q40:Q71" si="25">N40/O40</f>
        <v>7.0175438596491224</v>
      </c>
      <c r="R40">
        <f t="shared" ref="R40:R71" si="26">K40*Q40</f>
        <v>2.3094377342773842</v>
      </c>
      <c r="U40">
        <f t="shared" ref="U40:U71" si="27">500*POWER(10,6)/G40*(PI()*A40^3*POWER(10,-9))/(8*C40*POWER(10,-3))</f>
        <v>250.21508586465745</v>
      </c>
      <c r="V40">
        <f t="shared" ref="V40:V65" si="28">U40/D40*POWER(10,3)</f>
        <v>4.1172251469917329</v>
      </c>
      <c r="W40">
        <f t="shared" ref="W40:W71" si="29">1/2*U40^2/D40-1/2*25^2/D40</f>
        <v>0.50995381438410459</v>
      </c>
      <c r="Y40">
        <f t="shared" ref="Y40:Y71" si="30">Q40*W40</f>
        <v>3.5786232588358216</v>
      </c>
      <c r="Z40">
        <f t="shared" ref="Z40:Z65" si="31">V40*Q40</f>
        <v>28.89280804906479</v>
      </c>
    </row>
    <row r="41" spans="1:26" x14ac:dyDescent="0.25">
      <c r="A41">
        <v>3.5</v>
      </c>
      <c r="B41">
        <v>30</v>
      </c>
      <c r="C41">
        <f t="shared" si="16"/>
        <v>26.5</v>
      </c>
      <c r="D41">
        <f t="shared" si="17"/>
        <v>75597.221196020866</v>
      </c>
      <c r="F41">
        <f t="shared" si="18"/>
        <v>7.5714285714285712</v>
      </c>
      <c r="G41">
        <f t="shared" si="19"/>
        <v>1.1953568498769482</v>
      </c>
      <c r="I41" s="2">
        <f t="shared" si="20"/>
        <v>376.27851848708724</v>
      </c>
      <c r="J41" s="2">
        <f t="shared" si="21"/>
        <v>2.6455998889351662</v>
      </c>
      <c r="K41">
        <f t="shared" si="22"/>
        <v>0.26455998889351662</v>
      </c>
      <c r="M41">
        <v>20</v>
      </c>
      <c r="N41">
        <v>100</v>
      </c>
      <c r="O41">
        <f t="shared" si="23"/>
        <v>13.25</v>
      </c>
      <c r="P41" s="2">
        <f t="shared" si="24"/>
        <v>1.5094339622641511</v>
      </c>
      <c r="Q41" s="2">
        <f t="shared" si="25"/>
        <v>7.5471698113207548</v>
      </c>
      <c r="R41">
        <f t="shared" si="26"/>
        <v>1.9966791614605028</v>
      </c>
      <c r="U41">
        <f t="shared" si="27"/>
        <v>265.76058713655135</v>
      </c>
      <c r="V41">
        <f t="shared" si="28"/>
        <v>3.5154808990590243</v>
      </c>
      <c r="W41">
        <f t="shared" si="29"/>
        <v>0.46300438407416761</v>
      </c>
      <c r="Y41">
        <f t="shared" si="30"/>
        <v>3.4943727099937179</v>
      </c>
      <c r="Z41">
        <f t="shared" si="31"/>
        <v>26.531931313653015</v>
      </c>
    </row>
    <row r="42" spans="1:26" x14ac:dyDescent="0.25">
      <c r="A42">
        <v>4</v>
      </c>
      <c r="B42">
        <v>21</v>
      </c>
      <c r="C42">
        <f t="shared" si="16"/>
        <v>17</v>
      </c>
      <c r="D42">
        <f t="shared" si="17"/>
        <v>488499.89822918782</v>
      </c>
      <c r="F42">
        <f t="shared" si="18"/>
        <v>4.25</v>
      </c>
      <c r="G42">
        <f t="shared" si="19"/>
        <v>1.3754751131221721</v>
      </c>
      <c r="I42" s="2">
        <f t="shared" si="20"/>
        <v>186.07661385028595</v>
      </c>
      <c r="J42" s="2">
        <f t="shared" si="21"/>
        <v>0.40941666666666671</v>
      </c>
      <c r="K42">
        <f t="shared" si="22"/>
        <v>4.0941666666666668E-2</v>
      </c>
      <c r="M42">
        <v>20</v>
      </c>
      <c r="N42">
        <v>100</v>
      </c>
      <c r="O42">
        <f t="shared" si="23"/>
        <v>8.5</v>
      </c>
      <c r="P42" s="2">
        <f t="shared" si="24"/>
        <v>2.3529411764705883</v>
      </c>
      <c r="Q42" s="2">
        <f t="shared" si="25"/>
        <v>11.764705882352942</v>
      </c>
      <c r="R42">
        <f t="shared" si="26"/>
        <v>0.48166666666666669</v>
      </c>
      <c r="U42">
        <f t="shared" si="27"/>
        <v>537.41304686712681</v>
      </c>
      <c r="V42">
        <f t="shared" si="28"/>
        <v>1.1001292913575809</v>
      </c>
      <c r="W42">
        <f t="shared" si="29"/>
        <v>0.29497220366645871</v>
      </c>
      <c r="Y42">
        <f t="shared" si="30"/>
        <v>3.4702612196053968</v>
      </c>
      <c r="Z42">
        <f t="shared" si="31"/>
        <v>12.942697545383306</v>
      </c>
    </row>
    <row r="43" spans="1:26" x14ac:dyDescent="0.25">
      <c r="A43">
        <v>3.5</v>
      </c>
      <c r="B43">
        <v>29</v>
      </c>
      <c r="C43">
        <f t="shared" si="16"/>
        <v>25.5</v>
      </c>
      <c r="D43">
        <f t="shared" si="17"/>
        <v>84844.347196779505</v>
      </c>
      <c r="F43">
        <f t="shared" si="18"/>
        <v>7.2857142857142856</v>
      </c>
      <c r="G43">
        <f t="shared" si="19"/>
        <v>1.2037299465240643</v>
      </c>
      <c r="I43" s="2">
        <f t="shared" si="20"/>
        <v>364.61558028648597</v>
      </c>
      <c r="J43" s="2">
        <f t="shared" si="21"/>
        <v>2.3572578092461476</v>
      </c>
      <c r="K43">
        <f t="shared" si="22"/>
        <v>0.23572578092461477</v>
      </c>
      <c r="M43">
        <v>20</v>
      </c>
      <c r="N43">
        <v>100</v>
      </c>
      <c r="O43">
        <f t="shared" si="23"/>
        <v>12.75</v>
      </c>
      <c r="P43" s="2">
        <f t="shared" si="24"/>
        <v>1.5686274509803921</v>
      </c>
      <c r="Q43" s="2">
        <f t="shared" si="25"/>
        <v>7.8431372549019605</v>
      </c>
      <c r="R43">
        <f t="shared" si="26"/>
        <v>1.8488296543107039</v>
      </c>
      <c r="U43">
        <f t="shared" si="27"/>
        <v>274.26145619292498</v>
      </c>
      <c r="V43">
        <f t="shared" si="28"/>
        <v>3.2325247969299635</v>
      </c>
      <c r="W43">
        <f t="shared" si="29"/>
        <v>0.43959526366592833</v>
      </c>
      <c r="Y43">
        <f t="shared" si="30"/>
        <v>3.4478059895366928</v>
      </c>
      <c r="Z43">
        <f t="shared" si="31"/>
        <v>25.35313566219579</v>
      </c>
    </row>
    <row r="44" spans="1:26" x14ac:dyDescent="0.25">
      <c r="A44">
        <v>3.5</v>
      </c>
      <c r="B44">
        <v>28</v>
      </c>
      <c r="C44">
        <f t="shared" si="16"/>
        <v>24.5</v>
      </c>
      <c r="D44">
        <f t="shared" si="17"/>
        <v>95663.265306122426</v>
      </c>
      <c r="F44">
        <f t="shared" si="18"/>
        <v>7</v>
      </c>
      <c r="G44">
        <f t="shared" si="19"/>
        <v>1.2128571428571429</v>
      </c>
      <c r="I44" s="2">
        <f t="shared" si="20"/>
        <v>352.97318317719282</v>
      </c>
      <c r="J44" s="2">
        <f t="shared" si="21"/>
        <v>2.0906666666666673</v>
      </c>
      <c r="K44">
        <f t="shared" si="22"/>
        <v>0.20906666666666673</v>
      </c>
      <c r="M44">
        <v>20</v>
      </c>
      <c r="N44">
        <v>100</v>
      </c>
      <c r="O44">
        <f t="shared" si="23"/>
        <v>12.25</v>
      </c>
      <c r="P44" s="2">
        <f t="shared" si="24"/>
        <v>1.6326530612244898</v>
      </c>
      <c r="Q44" s="2">
        <f t="shared" si="25"/>
        <v>8.1632653061224492</v>
      </c>
      <c r="R44">
        <f t="shared" si="26"/>
        <v>1.7066666666666672</v>
      </c>
      <c r="U44">
        <f t="shared" si="27"/>
        <v>283.30764139042236</v>
      </c>
      <c r="V44">
        <f t="shared" si="28"/>
        <v>2.9615092113345489</v>
      </c>
      <c r="W44">
        <f t="shared" si="29"/>
        <v>0.41624242814293383</v>
      </c>
      <c r="Y44">
        <f t="shared" si="30"/>
        <v>3.3978973725953781</v>
      </c>
      <c r="Z44">
        <f t="shared" si="31"/>
        <v>24.175585398649378</v>
      </c>
    </row>
    <row r="45" spans="1:26" x14ac:dyDescent="0.25">
      <c r="A45">
        <v>3.5</v>
      </c>
      <c r="B45">
        <v>27</v>
      </c>
      <c r="C45">
        <f t="shared" si="16"/>
        <v>23.5</v>
      </c>
      <c r="D45">
        <f t="shared" si="17"/>
        <v>108402.64199647475</v>
      </c>
      <c r="F45">
        <f t="shared" si="18"/>
        <v>6.7142857142857144</v>
      </c>
      <c r="G45">
        <f t="shared" si="19"/>
        <v>1.2228457446808512</v>
      </c>
      <c r="I45" s="2">
        <f t="shared" si="20"/>
        <v>341.35440832290408</v>
      </c>
      <c r="J45" s="2">
        <f t="shared" si="21"/>
        <v>1.8449734832708597</v>
      </c>
      <c r="K45">
        <f t="shared" si="22"/>
        <v>0.18449734832708597</v>
      </c>
      <c r="M45">
        <v>20</v>
      </c>
      <c r="N45">
        <v>100</v>
      </c>
      <c r="O45">
        <f t="shared" si="23"/>
        <v>11.75</v>
      </c>
      <c r="P45" s="2">
        <f t="shared" si="24"/>
        <v>1.7021276595744681</v>
      </c>
      <c r="Q45" s="2">
        <f t="shared" si="25"/>
        <v>8.5106382978723403</v>
      </c>
      <c r="R45">
        <f t="shared" si="26"/>
        <v>1.5701901985283913</v>
      </c>
      <c r="U45">
        <f t="shared" si="27"/>
        <v>292.95066230814592</v>
      </c>
      <c r="V45">
        <f t="shared" si="28"/>
        <v>2.702431019325827</v>
      </c>
      <c r="W45">
        <f t="shared" si="29"/>
        <v>0.39295670740917871</v>
      </c>
      <c r="Y45">
        <f t="shared" si="30"/>
        <v>3.3443124034823719</v>
      </c>
      <c r="Z45">
        <f t="shared" si="31"/>
        <v>22.99941293043257</v>
      </c>
    </row>
    <row r="46" spans="1:26" x14ac:dyDescent="0.25">
      <c r="A46">
        <v>4</v>
      </c>
      <c r="B46">
        <v>20</v>
      </c>
      <c r="C46">
        <f t="shared" si="16"/>
        <v>16</v>
      </c>
      <c r="D46">
        <f t="shared" si="17"/>
        <v>585937.5</v>
      </c>
      <c r="F46">
        <f t="shared" si="18"/>
        <v>4</v>
      </c>
      <c r="G46">
        <f t="shared" si="19"/>
        <v>1.4037500000000001</v>
      </c>
      <c r="I46" s="2">
        <f t="shared" si="20"/>
        <v>178.73100109219845</v>
      </c>
      <c r="J46" s="2">
        <f t="shared" si="21"/>
        <v>0.34133333333333338</v>
      </c>
      <c r="K46">
        <f t="shared" si="22"/>
        <v>3.4133333333333342E-2</v>
      </c>
      <c r="M46">
        <v>20</v>
      </c>
      <c r="N46">
        <v>100</v>
      </c>
      <c r="O46">
        <f t="shared" si="23"/>
        <v>8</v>
      </c>
      <c r="P46" s="2">
        <f t="shared" si="24"/>
        <v>2.5</v>
      </c>
      <c r="Q46" s="2">
        <f t="shared" si="25"/>
        <v>12.5</v>
      </c>
      <c r="R46">
        <f t="shared" si="26"/>
        <v>0.42666666666666675</v>
      </c>
      <c r="U46">
        <f t="shared" si="27"/>
        <v>559.5000273534805</v>
      </c>
      <c r="V46">
        <f t="shared" si="28"/>
        <v>0.95488004668327342</v>
      </c>
      <c r="W46">
        <f t="shared" si="29"/>
        <v>0.26659437278595877</v>
      </c>
      <c r="Y46">
        <f t="shared" si="30"/>
        <v>3.3324296598244847</v>
      </c>
      <c r="Z46">
        <f t="shared" si="31"/>
        <v>11.936000583540917</v>
      </c>
    </row>
    <row r="47" spans="1:26" x14ac:dyDescent="0.25">
      <c r="A47">
        <v>3.5</v>
      </c>
      <c r="B47">
        <v>26</v>
      </c>
      <c r="C47">
        <f t="shared" si="16"/>
        <v>22.5</v>
      </c>
      <c r="D47">
        <f t="shared" si="17"/>
        <v>123508.23045267488</v>
      </c>
      <c r="F47">
        <f t="shared" si="18"/>
        <v>6.4285714285714288</v>
      </c>
      <c r="G47">
        <f t="shared" si="19"/>
        <v>1.2338245614035086</v>
      </c>
      <c r="I47" s="2">
        <f t="shared" si="20"/>
        <v>329.76298555335711</v>
      </c>
      <c r="J47" s="2">
        <f t="shared" si="21"/>
        <v>1.6193252811328616</v>
      </c>
      <c r="K47">
        <f t="shared" si="22"/>
        <v>0.16193252811328618</v>
      </c>
      <c r="M47">
        <v>20</v>
      </c>
      <c r="N47">
        <v>100</v>
      </c>
      <c r="O47">
        <f t="shared" si="23"/>
        <v>11.25</v>
      </c>
      <c r="P47" s="2">
        <f t="shared" si="24"/>
        <v>1.7777777777777777</v>
      </c>
      <c r="Q47" s="2">
        <f t="shared" si="25"/>
        <v>8.8888888888888893</v>
      </c>
      <c r="R47">
        <f t="shared" si="26"/>
        <v>1.4394002498958771</v>
      </c>
      <c r="U47">
        <f t="shared" si="27"/>
        <v>303.24810358019874</v>
      </c>
      <c r="V47">
        <f t="shared" si="28"/>
        <v>2.455286602915062</v>
      </c>
      <c r="W47">
        <f t="shared" si="29"/>
        <v>0.36975030728816044</v>
      </c>
      <c r="Y47">
        <f t="shared" si="30"/>
        <v>3.2866693981169819</v>
      </c>
      <c r="Z47">
        <f t="shared" si="31"/>
        <v>21.824769803689442</v>
      </c>
    </row>
    <row r="48" spans="1:26" x14ac:dyDescent="0.25">
      <c r="A48">
        <v>3.5</v>
      </c>
      <c r="B48">
        <v>25</v>
      </c>
      <c r="C48">
        <f t="shared" si="16"/>
        <v>21.5</v>
      </c>
      <c r="D48">
        <f t="shared" si="17"/>
        <v>141555.93218207199</v>
      </c>
      <c r="F48">
        <f t="shared" si="18"/>
        <v>6.1428571428571432</v>
      </c>
      <c r="G48">
        <f t="shared" si="19"/>
        <v>1.2459496124031006</v>
      </c>
      <c r="I48" s="2">
        <f t="shared" si="20"/>
        <v>318.20347354934239</v>
      </c>
      <c r="J48" s="2">
        <f t="shared" si="21"/>
        <v>1.4128690823268086</v>
      </c>
      <c r="K48">
        <f t="shared" si="22"/>
        <v>0.14128690823268086</v>
      </c>
      <c r="M48">
        <v>20</v>
      </c>
      <c r="N48">
        <v>100</v>
      </c>
      <c r="O48">
        <f t="shared" si="23"/>
        <v>10.75</v>
      </c>
      <c r="P48" s="2">
        <f t="shared" si="24"/>
        <v>1.8604651162790697</v>
      </c>
      <c r="Q48" s="2">
        <f t="shared" si="25"/>
        <v>9.3023255813953494</v>
      </c>
      <c r="R48">
        <f t="shared" si="26"/>
        <v>1.3142968207691244</v>
      </c>
      <c r="U48">
        <f t="shared" si="27"/>
        <v>314.26432554166774</v>
      </c>
      <c r="V48">
        <f t="shared" si="28"/>
        <v>2.2200717461805475</v>
      </c>
      <c r="W48">
        <f t="shared" si="29"/>
        <v>0.34663706704263558</v>
      </c>
      <c r="Y48">
        <f t="shared" si="30"/>
        <v>3.2245308562105639</v>
      </c>
      <c r="Z48">
        <f t="shared" si="31"/>
        <v>20.65183019702835</v>
      </c>
    </row>
    <row r="49" spans="1:26" x14ac:dyDescent="0.25">
      <c r="A49">
        <v>3.5</v>
      </c>
      <c r="B49">
        <v>24</v>
      </c>
      <c r="C49">
        <f t="shared" si="16"/>
        <v>20.5</v>
      </c>
      <c r="D49">
        <f t="shared" si="17"/>
        <v>163298.37785290403</v>
      </c>
      <c r="F49">
        <f t="shared" si="18"/>
        <v>5.8571428571428568</v>
      </c>
      <c r="G49">
        <f t="shared" si="19"/>
        <v>1.2594117647058825</v>
      </c>
      <c r="I49" s="2">
        <f t="shared" si="20"/>
        <v>306.68150362242443</v>
      </c>
      <c r="J49" s="2">
        <f t="shared" si="21"/>
        <v>1.2247519089268362</v>
      </c>
      <c r="K49">
        <f t="shared" si="22"/>
        <v>0.12247519089268362</v>
      </c>
      <c r="M49">
        <v>20</v>
      </c>
      <c r="N49">
        <v>100</v>
      </c>
      <c r="O49">
        <f t="shared" si="23"/>
        <v>10.25</v>
      </c>
      <c r="P49" s="2">
        <f t="shared" si="24"/>
        <v>1.9512195121951219</v>
      </c>
      <c r="Q49" s="2">
        <f t="shared" si="25"/>
        <v>9.7560975609756095</v>
      </c>
      <c r="R49">
        <f t="shared" si="26"/>
        <v>1.1948799111481327</v>
      </c>
      <c r="U49">
        <f t="shared" si="27"/>
        <v>326.07118074886085</v>
      </c>
      <c r="V49">
        <f t="shared" si="28"/>
        <v>1.9967815053409739</v>
      </c>
      <c r="W49">
        <f t="shared" si="29"/>
        <v>0.3236327767143114</v>
      </c>
      <c r="Y49">
        <f t="shared" si="30"/>
        <v>3.1573929435542576</v>
      </c>
      <c r="Z49">
        <f t="shared" si="31"/>
        <v>19.480795174058283</v>
      </c>
    </row>
    <row r="50" spans="1:26" x14ac:dyDescent="0.25">
      <c r="A50">
        <v>3.5</v>
      </c>
      <c r="B50">
        <v>23</v>
      </c>
      <c r="C50">
        <f t="shared" si="16"/>
        <v>19.5</v>
      </c>
      <c r="D50">
        <f t="shared" si="17"/>
        <v>189731.57841501033</v>
      </c>
      <c r="F50">
        <f t="shared" si="18"/>
        <v>5.5714285714285712</v>
      </c>
      <c r="G50">
        <f t="shared" si="19"/>
        <v>1.2744471153846153</v>
      </c>
      <c r="I50" s="2">
        <f t="shared" si="20"/>
        <v>295.20411491205886</v>
      </c>
      <c r="J50" s="2">
        <f t="shared" si="21"/>
        <v>1.0541207830070807</v>
      </c>
      <c r="K50">
        <f t="shared" si="22"/>
        <v>0.10541207830070806</v>
      </c>
      <c r="M50">
        <v>20</v>
      </c>
      <c r="N50">
        <v>100</v>
      </c>
      <c r="O50">
        <f t="shared" si="23"/>
        <v>9.75</v>
      </c>
      <c r="P50" s="2">
        <f t="shared" si="24"/>
        <v>2.0512820512820511</v>
      </c>
      <c r="Q50" s="2">
        <f t="shared" si="25"/>
        <v>10.256410256410257</v>
      </c>
      <c r="R50">
        <f t="shared" si="26"/>
        <v>1.0811495210329032</v>
      </c>
      <c r="U50">
        <f t="shared" si="27"/>
        <v>338.74866557937372</v>
      </c>
      <c r="V50">
        <f t="shared" si="28"/>
        <v>1.7854100430156656</v>
      </c>
      <c r="W50">
        <f t="shared" si="29"/>
        <v>0.30075557106833589</v>
      </c>
      <c r="Y50">
        <f t="shared" si="30"/>
        <v>3.0846725237778041</v>
      </c>
      <c r="Z50">
        <f t="shared" si="31"/>
        <v>18.311897877083751</v>
      </c>
    </row>
    <row r="51" spans="1:26" x14ac:dyDescent="0.25">
      <c r="A51">
        <v>3.5</v>
      </c>
      <c r="B51">
        <v>22</v>
      </c>
      <c r="C51">
        <f t="shared" si="16"/>
        <v>18.5</v>
      </c>
      <c r="D51">
        <f t="shared" si="17"/>
        <v>222191.92347935954</v>
      </c>
      <c r="F51">
        <f t="shared" si="18"/>
        <v>5.2857142857142856</v>
      </c>
      <c r="G51">
        <f t="shared" si="19"/>
        <v>1.2913513513513515</v>
      </c>
      <c r="I51" s="2">
        <f t="shared" si="20"/>
        <v>283.78022366155608</v>
      </c>
      <c r="J51" s="2">
        <f t="shared" si="21"/>
        <v>0.90012272664167725</v>
      </c>
      <c r="K51">
        <f t="shared" si="22"/>
        <v>9.0012272664167725E-2</v>
      </c>
      <c r="M51">
        <v>20</v>
      </c>
      <c r="N51">
        <v>100</v>
      </c>
      <c r="O51">
        <f t="shared" si="23"/>
        <v>9.25</v>
      </c>
      <c r="P51" s="2">
        <f t="shared" si="24"/>
        <v>2.1621621621621623</v>
      </c>
      <c r="Q51" s="2">
        <f t="shared" si="25"/>
        <v>10.810810810810811</v>
      </c>
      <c r="R51">
        <f t="shared" si="26"/>
        <v>0.97310565042343489</v>
      </c>
      <c r="U51">
        <f t="shared" si="27"/>
        <v>352.38537312333193</v>
      </c>
      <c r="V51">
        <f t="shared" si="28"/>
        <v>1.5859504144220917</v>
      </c>
      <c r="W51">
        <f t="shared" si="29"/>
        <v>0.27802642251023818</v>
      </c>
      <c r="Y51">
        <f t="shared" si="30"/>
        <v>3.0056910541647368</v>
      </c>
      <c r="Z51">
        <f t="shared" si="31"/>
        <v>17.145409885644234</v>
      </c>
    </row>
    <row r="52" spans="1:26" x14ac:dyDescent="0.25">
      <c r="A52">
        <v>3.5</v>
      </c>
      <c r="B52">
        <v>21</v>
      </c>
      <c r="C52">
        <f t="shared" si="16"/>
        <v>17.5</v>
      </c>
      <c r="D52">
        <f t="shared" si="17"/>
        <v>262499.99999999994</v>
      </c>
      <c r="F52">
        <f t="shared" si="18"/>
        <v>5</v>
      </c>
      <c r="G52">
        <f t="shared" si="19"/>
        <v>1.3105</v>
      </c>
      <c r="I52" s="2">
        <f t="shared" si="20"/>
        <v>272.42129361231514</v>
      </c>
      <c r="J52" s="2">
        <f t="shared" si="21"/>
        <v>0.76190476190476208</v>
      </c>
      <c r="K52">
        <f t="shared" si="22"/>
        <v>7.6190476190476211E-2</v>
      </c>
      <c r="M52">
        <v>20</v>
      </c>
      <c r="N52">
        <v>100</v>
      </c>
      <c r="O52">
        <f t="shared" si="23"/>
        <v>8.75</v>
      </c>
      <c r="P52" s="2">
        <f t="shared" si="24"/>
        <v>2.2857142857142856</v>
      </c>
      <c r="Q52" s="2">
        <f t="shared" si="25"/>
        <v>11.428571428571429</v>
      </c>
      <c r="R52">
        <f t="shared" si="26"/>
        <v>0.87074829931972819</v>
      </c>
      <c r="U52">
        <f t="shared" si="27"/>
        <v>367.07850063406119</v>
      </c>
      <c r="V52">
        <f t="shared" si="28"/>
        <v>1.3983942881297571</v>
      </c>
      <c r="W52">
        <f t="shared" si="29"/>
        <v>0.25546976310047714</v>
      </c>
      <c r="Y52">
        <f t="shared" si="30"/>
        <v>2.9196544354340244</v>
      </c>
      <c r="Z52">
        <f t="shared" si="31"/>
        <v>15.981649007197223</v>
      </c>
    </row>
    <row r="53" spans="1:26" x14ac:dyDescent="0.25">
      <c r="A53">
        <v>3</v>
      </c>
      <c r="B53">
        <v>40</v>
      </c>
      <c r="C53">
        <f t="shared" si="16"/>
        <v>37</v>
      </c>
      <c r="D53">
        <f t="shared" si="17"/>
        <v>14991.708289736047</v>
      </c>
      <c r="F53">
        <f t="shared" si="18"/>
        <v>12.333333333333334</v>
      </c>
      <c r="G53">
        <f t="shared" si="19"/>
        <v>1.1160413354531002</v>
      </c>
      <c r="I53" s="2">
        <f t="shared" si="20"/>
        <v>778.91191983323483</v>
      </c>
      <c r="J53" s="2">
        <f t="shared" si="21"/>
        <v>13.340707818930042</v>
      </c>
      <c r="K53">
        <f t="shared" si="22"/>
        <v>1.3340707818930042</v>
      </c>
      <c r="M53">
        <v>20</v>
      </c>
      <c r="N53">
        <v>100</v>
      </c>
      <c r="O53">
        <f t="shared" si="23"/>
        <v>18.5</v>
      </c>
      <c r="P53" s="2">
        <f t="shared" si="24"/>
        <v>1.0810810810810811</v>
      </c>
      <c r="Q53" s="2">
        <f t="shared" si="25"/>
        <v>5.4054054054054053</v>
      </c>
      <c r="R53">
        <f t="shared" si="26"/>
        <v>7.2111934156378608</v>
      </c>
      <c r="U53">
        <f t="shared" si="27"/>
        <v>128.38422092886964</v>
      </c>
      <c r="V53">
        <f t="shared" si="28"/>
        <v>8.563681899865065</v>
      </c>
      <c r="W53">
        <f t="shared" si="29"/>
        <v>0.52887595853134106</v>
      </c>
      <c r="Y53">
        <f t="shared" si="30"/>
        <v>2.8587889650342762</v>
      </c>
      <c r="Z53">
        <f t="shared" si="31"/>
        <v>46.290172431703056</v>
      </c>
    </row>
    <row r="54" spans="1:26" x14ac:dyDescent="0.25">
      <c r="A54">
        <v>3</v>
      </c>
      <c r="B54">
        <v>38</v>
      </c>
      <c r="C54">
        <f t="shared" si="16"/>
        <v>35</v>
      </c>
      <c r="D54">
        <f t="shared" si="17"/>
        <v>17711.370262390668</v>
      </c>
      <c r="F54">
        <f t="shared" si="18"/>
        <v>11.666666666666666</v>
      </c>
      <c r="G54">
        <f t="shared" si="19"/>
        <v>1.1230267857142857</v>
      </c>
      <c r="I54" s="2">
        <f t="shared" si="20"/>
        <v>741.42035507983348</v>
      </c>
      <c r="J54" s="2">
        <f t="shared" si="21"/>
        <v>11.292181069958849</v>
      </c>
      <c r="K54">
        <f t="shared" si="22"/>
        <v>1.1292181069958849</v>
      </c>
      <c r="M54">
        <v>20</v>
      </c>
      <c r="N54">
        <v>100</v>
      </c>
      <c r="O54">
        <f t="shared" si="23"/>
        <v>17.5</v>
      </c>
      <c r="P54" s="2">
        <f t="shared" si="24"/>
        <v>1.1428571428571428</v>
      </c>
      <c r="Q54" s="2">
        <f t="shared" si="25"/>
        <v>5.7142857142857144</v>
      </c>
      <c r="R54">
        <f t="shared" si="26"/>
        <v>6.4526748971193424</v>
      </c>
      <c r="U54">
        <f t="shared" si="27"/>
        <v>134.87625382126492</v>
      </c>
      <c r="V54">
        <f t="shared" si="28"/>
        <v>7.6152354009372631</v>
      </c>
      <c r="W54">
        <f t="shared" si="29"/>
        <v>0.49591317850093752</v>
      </c>
      <c r="Y54">
        <f t="shared" si="30"/>
        <v>2.8337895914339288</v>
      </c>
      <c r="Z54">
        <f t="shared" si="31"/>
        <v>43.515630862498647</v>
      </c>
    </row>
    <row r="55" spans="1:26" x14ac:dyDescent="0.25">
      <c r="A55">
        <v>3.5</v>
      </c>
      <c r="B55">
        <v>20</v>
      </c>
      <c r="C55">
        <f t="shared" si="16"/>
        <v>16.5</v>
      </c>
      <c r="D55">
        <f t="shared" si="17"/>
        <v>313178.27030636941</v>
      </c>
      <c r="F55">
        <f t="shared" si="18"/>
        <v>4.7142857142857144</v>
      </c>
      <c r="G55">
        <f t="shared" si="19"/>
        <v>1.3323776223776223</v>
      </c>
      <c r="I55" s="2">
        <f t="shared" si="20"/>
        <v>261.14231581078144</v>
      </c>
      <c r="J55" s="2">
        <f t="shared" si="21"/>
        <v>0.6386139108704707</v>
      </c>
      <c r="K55">
        <f t="shared" si="22"/>
        <v>6.3861391087047067E-2</v>
      </c>
      <c r="M55">
        <v>20</v>
      </c>
      <c r="N55">
        <v>100</v>
      </c>
      <c r="O55">
        <f t="shared" si="23"/>
        <v>8.25</v>
      </c>
      <c r="P55" s="2">
        <f t="shared" si="24"/>
        <v>2.4242424242424243</v>
      </c>
      <c r="Q55" s="2">
        <f t="shared" si="25"/>
        <v>12.121212121212121</v>
      </c>
      <c r="R55">
        <f t="shared" si="26"/>
        <v>0.77407746772178265</v>
      </c>
      <c r="U55">
        <f t="shared" si="27"/>
        <v>382.93296009696888</v>
      </c>
      <c r="V55">
        <f t="shared" si="28"/>
        <v>1.2227315762436561</v>
      </c>
      <c r="W55">
        <f t="shared" si="29"/>
        <v>0.23311427671177282</v>
      </c>
      <c r="Y55">
        <f t="shared" si="30"/>
        <v>2.8256275965063371</v>
      </c>
      <c r="Z55">
        <f t="shared" si="31"/>
        <v>14.820988802953408</v>
      </c>
    </row>
    <row r="56" spans="1:26" x14ac:dyDescent="0.25">
      <c r="A56">
        <v>3</v>
      </c>
      <c r="B56">
        <v>36</v>
      </c>
      <c r="C56">
        <f t="shared" si="16"/>
        <v>33</v>
      </c>
      <c r="D56">
        <f t="shared" si="17"/>
        <v>21130.728775356871</v>
      </c>
      <c r="F56">
        <f t="shared" si="18"/>
        <v>11</v>
      </c>
      <c r="G56">
        <f t="shared" si="19"/>
        <v>1.1309090909090909</v>
      </c>
      <c r="I56" s="2">
        <f t="shared" si="20"/>
        <v>703.95999717801885</v>
      </c>
      <c r="J56" s="2">
        <f t="shared" si="21"/>
        <v>9.4648888888888916</v>
      </c>
      <c r="K56">
        <f t="shared" si="22"/>
        <v>0.94648888888888916</v>
      </c>
      <c r="M56">
        <v>20</v>
      </c>
      <c r="N56">
        <v>100</v>
      </c>
      <c r="O56">
        <f t="shared" si="23"/>
        <v>16.5</v>
      </c>
      <c r="P56" s="2">
        <f t="shared" si="24"/>
        <v>1.2121212121212122</v>
      </c>
      <c r="Q56" s="2">
        <f t="shared" si="25"/>
        <v>6.0606060606060606</v>
      </c>
      <c r="R56">
        <f t="shared" si="26"/>
        <v>5.736296296296298</v>
      </c>
      <c r="U56">
        <f t="shared" si="27"/>
        <v>142.05352633796289</v>
      </c>
      <c r="V56">
        <f t="shared" si="28"/>
        <v>6.7226042153183521</v>
      </c>
      <c r="W56">
        <f t="shared" si="29"/>
        <v>0.46269592859132408</v>
      </c>
      <c r="Y56">
        <f t="shared" si="30"/>
        <v>2.8042177490383278</v>
      </c>
      <c r="Z56">
        <f t="shared" si="31"/>
        <v>40.743055850414251</v>
      </c>
    </row>
    <row r="57" spans="1:26" x14ac:dyDescent="0.25">
      <c r="A57">
        <v>3</v>
      </c>
      <c r="B57">
        <v>35</v>
      </c>
      <c r="C57">
        <f t="shared" si="16"/>
        <v>32</v>
      </c>
      <c r="D57">
        <f t="shared" si="17"/>
        <v>23174.285888671875</v>
      </c>
      <c r="F57">
        <f t="shared" si="18"/>
        <v>10.666666666666666</v>
      </c>
      <c r="G57">
        <f t="shared" si="19"/>
        <v>1.1352424568965518</v>
      </c>
      <c r="I57" s="2">
        <f t="shared" si="20"/>
        <v>685.24353848082649</v>
      </c>
      <c r="J57" s="2">
        <f t="shared" si="21"/>
        <v>8.6302551440329225</v>
      </c>
      <c r="K57">
        <f t="shared" si="22"/>
        <v>0.86302551440329234</v>
      </c>
      <c r="M57">
        <v>20</v>
      </c>
      <c r="N57">
        <v>100</v>
      </c>
      <c r="O57">
        <f t="shared" si="23"/>
        <v>16</v>
      </c>
      <c r="P57" s="2">
        <f t="shared" si="24"/>
        <v>1.25</v>
      </c>
      <c r="Q57" s="2">
        <f t="shared" si="25"/>
        <v>6.25</v>
      </c>
      <c r="R57">
        <f t="shared" si="26"/>
        <v>5.3939094650205774</v>
      </c>
      <c r="U57">
        <f t="shared" si="27"/>
        <v>145.93351762454898</v>
      </c>
      <c r="V57">
        <f t="shared" si="28"/>
        <v>6.297217455830415</v>
      </c>
      <c r="W57">
        <f t="shared" si="29"/>
        <v>0.44600277362547125</v>
      </c>
      <c r="Y57">
        <f t="shared" si="30"/>
        <v>2.7875173351591953</v>
      </c>
      <c r="Z57">
        <f t="shared" si="31"/>
        <v>39.357609098940095</v>
      </c>
    </row>
    <row r="58" spans="1:26" x14ac:dyDescent="0.25">
      <c r="A58">
        <v>3</v>
      </c>
      <c r="B58">
        <v>34</v>
      </c>
      <c r="C58">
        <f t="shared" si="16"/>
        <v>31</v>
      </c>
      <c r="D58">
        <f t="shared" si="17"/>
        <v>25490.080896915173</v>
      </c>
      <c r="F58">
        <f t="shared" si="18"/>
        <v>10.333333333333334</v>
      </c>
      <c r="G58">
        <f t="shared" si="19"/>
        <v>1.1398732718894009</v>
      </c>
      <c r="I58" s="2">
        <f t="shared" si="20"/>
        <v>666.53753331027383</v>
      </c>
      <c r="J58" s="2">
        <f t="shared" si="21"/>
        <v>7.846189300411524</v>
      </c>
      <c r="K58">
        <f t="shared" si="22"/>
        <v>0.78461893004115246</v>
      </c>
      <c r="M58">
        <v>20</v>
      </c>
      <c r="N58">
        <v>100</v>
      </c>
      <c r="O58">
        <f t="shared" si="23"/>
        <v>15.5</v>
      </c>
      <c r="P58" s="2">
        <f t="shared" si="24"/>
        <v>1.2903225806451613</v>
      </c>
      <c r="Q58" s="2">
        <f t="shared" si="25"/>
        <v>6.4516129032258061</v>
      </c>
      <c r="R58">
        <f t="shared" si="26"/>
        <v>5.0620576131687249</v>
      </c>
      <c r="U58">
        <f t="shared" si="27"/>
        <v>150.02906063423427</v>
      </c>
      <c r="V58">
        <f t="shared" si="28"/>
        <v>5.8857820514956032</v>
      </c>
      <c r="W58">
        <f t="shared" si="29"/>
        <v>0.42925950535996776</v>
      </c>
      <c r="Y58">
        <f t="shared" si="30"/>
        <v>2.769416163612695</v>
      </c>
      <c r="Z58">
        <f t="shared" si="31"/>
        <v>37.972787429003887</v>
      </c>
    </row>
    <row r="59" spans="1:26" x14ac:dyDescent="0.25">
      <c r="A59">
        <v>3</v>
      </c>
      <c r="B59">
        <v>32</v>
      </c>
      <c r="C59">
        <f t="shared" si="16"/>
        <v>29</v>
      </c>
      <c r="D59">
        <f t="shared" si="17"/>
        <v>31135.962934109637</v>
      </c>
      <c r="F59">
        <f t="shared" si="18"/>
        <v>9.6666666666666661</v>
      </c>
      <c r="G59">
        <f t="shared" si="19"/>
        <v>1.1501591511936338</v>
      </c>
      <c r="I59" s="2">
        <f t="shared" si="20"/>
        <v>629.1617082536909</v>
      </c>
      <c r="J59" s="2">
        <f t="shared" si="21"/>
        <v>6.4234403292181073</v>
      </c>
      <c r="K59">
        <f t="shared" si="22"/>
        <v>0.64234403292181075</v>
      </c>
      <c r="M59">
        <v>20</v>
      </c>
      <c r="N59">
        <v>100</v>
      </c>
      <c r="O59">
        <f t="shared" si="23"/>
        <v>14.5</v>
      </c>
      <c r="P59" s="2">
        <f t="shared" si="24"/>
        <v>1.3793103448275863</v>
      </c>
      <c r="Q59" s="2">
        <f t="shared" si="25"/>
        <v>6.8965517241379306</v>
      </c>
      <c r="R59">
        <f t="shared" si="26"/>
        <v>4.4299588477366258</v>
      </c>
      <c r="U59">
        <f t="shared" si="27"/>
        <v>158.94164995762571</v>
      </c>
      <c r="V59">
        <f t="shared" si="28"/>
        <v>5.1047610216514023</v>
      </c>
      <c r="W59">
        <f t="shared" si="29"/>
        <v>0.39564294419592122</v>
      </c>
      <c r="Y59">
        <f t="shared" si="30"/>
        <v>2.7285720289373874</v>
      </c>
      <c r="Z59">
        <f t="shared" si="31"/>
        <v>35.205248425182084</v>
      </c>
    </row>
    <row r="60" spans="1:26" s="3" customFormat="1" x14ac:dyDescent="0.25">
      <c r="A60" s="3">
        <v>3</v>
      </c>
      <c r="B60" s="3">
        <v>30</v>
      </c>
      <c r="C60" s="3">
        <f t="shared" si="16"/>
        <v>27</v>
      </c>
      <c r="D60" s="3">
        <f t="shared" si="17"/>
        <v>38580.246913580246</v>
      </c>
      <c r="F60" s="3">
        <f t="shared" si="18"/>
        <v>9</v>
      </c>
      <c r="G60" s="3">
        <f t="shared" si="19"/>
        <v>1.1620833333333334</v>
      </c>
      <c r="I60" s="4">
        <f t="shared" si="20"/>
        <v>591.84418171106165</v>
      </c>
      <c r="J60" s="4">
        <f t="shared" si="21"/>
        <v>5.1840000000000002</v>
      </c>
      <c r="K60" s="3">
        <f t="shared" si="22"/>
        <v>0.51839999999999997</v>
      </c>
      <c r="M60" s="3">
        <v>20</v>
      </c>
      <c r="N60" s="3">
        <v>100</v>
      </c>
      <c r="O60" s="3">
        <f t="shared" si="23"/>
        <v>13.5</v>
      </c>
      <c r="P60" s="4">
        <f t="shared" si="24"/>
        <v>1.4814814814814814</v>
      </c>
      <c r="Q60" s="4">
        <f t="shared" si="25"/>
        <v>7.4074074074074074</v>
      </c>
      <c r="R60" s="3">
        <f t="shared" si="26"/>
        <v>3.84</v>
      </c>
      <c r="U60" s="3">
        <f t="shared" si="27"/>
        <v>168.96339119342736</v>
      </c>
      <c r="V60" s="3">
        <f t="shared" si="28"/>
        <v>4.3795310997336374</v>
      </c>
      <c r="W60" s="3">
        <f t="shared" si="29"/>
        <v>0.36189021322403786</v>
      </c>
      <c r="Y60" s="3">
        <f t="shared" si="30"/>
        <v>2.6806682461039841</v>
      </c>
      <c r="Z60" s="3">
        <f t="shared" si="31"/>
        <v>32.440971109138054</v>
      </c>
    </row>
    <row r="61" spans="1:26" x14ac:dyDescent="0.25">
      <c r="A61">
        <v>3</v>
      </c>
      <c r="B61">
        <v>29</v>
      </c>
      <c r="C61">
        <f t="shared" si="16"/>
        <v>26</v>
      </c>
      <c r="D61">
        <f t="shared" si="17"/>
        <v>43205.223031406458</v>
      </c>
      <c r="F61">
        <f t="shared" si="18"/>
        <v>8.6666666666666661</v>
      </c>
      <c r="G61">
        <f t="shared" si="19"/>
        <v>1.1687876254180602</v>
      </c>
      <c r="I61" s="2">
        <f t="shared" si="20"/>
        <v>573.21203297872535</v>
      </c>
      <c r="J61" s="2">
        <f t="shared" si="21"/>
        <v>4.6290699588477366</v>
      </c>
      <c r="K61">
        <f t="shared" si="22"/>
        <v>0.46290699588477369</v>
      </c>
      <c r="M61">
        <v>20</v>
      </c>
      <c r="N61">
        <v>100</v>
      </c>
      <c r="O61">
        <f t="shared" si="23"/>
        <v>13</v>
      </c>
      <c r="P61" s="2">
        <f t="shared" si="24"/>
        <v>1.5384615384615385</v>
      </c>
      <c r="Q61" s="2">
        <f t="shared" si="25"/>
        <v>7.6923076923076925</v>
      </c>
      <c r="R61">
        <f t="shared" si="26"/>
        <v>3.5608230452674898</v>
      </c>
      <c r="U61">
        <f t="shared" si="27"/>
        <v>174.45551427164733</v>
      </c>
      <c r="V61">
        <f t="shared" si="28"/>
        <v>4.0378339013510764</v>
      </c>
      <c r="W61">
        <f t="shared" si="29"/>
        <v>0.34497827309114754</v>
      </c>
      <c r="Y61">
        <f t="shared" si="30"/>
        <v>2.6536790237780581</v>
      </c>
      <c r="Z61">
        <f t="shared" si="31"/>
        <v>31.060260779623665</v>
      </c>
    </row>
    <row r="62" spans="1:26" x14ac:dyDescent="0.25">
      <c r="A62">
        <v>3</v>
      </c>
      <c r="B62">
        <v>28</v>
      </c>
      <c r="C62">
        <f t="shared" si="16"/>
        <v>25</v>
      </c>
      <c r="D62">
        <f t="shared" si="17"/>
        <v>48600</v>
      </c>
      <c r="F62">
        <f t="shared" si="18"/>
        <v>8.3333333333333339</v>
      </c>
      <c r="G62">
        <f t="shared" si="19"/>
        <v>1.1760727272727274</v>
      </c>
      <c r="I62" s="2">
        <f t="shared" si="20"/>
        <v>554.60085327709953</v>
      </c>
      <c r="J62" s="2">
        <f t="shared" si="21"/>
        <v>4.1152263374485596</v>
      </c>
      <c r="K62">
        <f t="shared" si="22"/>
        <v>0.41152263374485598</v>
      </c>
      <c r="M62">
        <v>20</v>
      </c>
      <c r="N62">
        <v>100</v>
      </c>
      <c r="O62">
        <f t="shared" si="23"/>
        <v>12.5</v>
      </c>
      <c r="P62" s="2">
        <f t="shared" si="24"/>
        <v>1.6</v>
      </c>
      <c r="Q62" s="2">
        <f t="shared" si="25"/>
        <v>8</v>
      </c>
      <c r="R62">
        <f t="shared" si="26"/>
        <v>3.2921810699588478</v>
      </c>
      <c r="U62">
        <f t="shared" si="27"/>
        <v>180.3098560146575</v>
      </c>
      <c r="V62">
        <f t="shared" si="28"/>
        <v>3.7100793418653804</v>
      </c>
      <c r="W62">
        <f t="shared" si="29"/>
        <v>0.32805189481508767</v>
      </c>
      <c r="Y62">
        <f t="shared" si="30"/>
        <v>2.6244151585207014</v>
      </c>
      <c r="Z62">
        <f t="shared" si="31"/>
        <v>29.680634734923043</v>
      </c>
    </row>
    <row r="63" spans="1:26" x14ac:dyDescent="0.25">
      <c r="A63">
        <v>3</v>
      </c>
      <c r="B63">
        <v>27</v>
      </c>
      <c r="C63">
        <f t="shared" si="16"/>
        <v>24</v>
      </c>
      <c r="D63">
        <f t="shared" si="17"/>
        <v>54931.640625</v>
      </c>
      <c r="F63">
        <f t="shared" si="18"/>
        <v>8</v>
      </c>
      <c r="G63">
        <f t="shared" si="19"/>
        <v>1.1840178571428572</v>
      </c>
      <c r="I63" s="2">
        <f t="shared" si="20"/>
        <v>536.0136381819998</v>
      </c>
      <c r="J63" s="2">
        <f t="shared" si="21"/>
        <v>3.6408888888888886</v>
      </c>
      <c r="K63">
        <f t="shared" si="22"/>
        <v>0.36408888888888885</v>
      </c>
      <c r="M63">
        <v>20</v>
      </c>
      <c r="N63">
        <v>100</v>
      </c>
      <c r="O63">
        <f t="shared" si="23"/>
        <v>12</v>
      </c>
      <c r="P63" s="2">
        <f t="shared" si="24"/>
        <v>1.6666666666666667</v>
      </c>
      <c r="Q63" s="2">
        <f t="shared" si="25"/>
        <v>8.3333333333333339</v>
      </c>
      <c r="R63">
        <f t="shared" si="26"/>
        <v>3.0340740740740739</v>
      </c>
      <c r="U63">
        <f t="shared" si="27"/>
        <v>186.56241721604417</v>
      </c>
      <c r="V63">
        <f t="shared" si="28"/>
        <v>3.3962651596307416</v>
      </c>
      <c r="W63">
        <f t="shared" si="29"/>
        <v>0.31111882995478374</v>
      </c>
      <c r="Y63">
        <f t="shared" si="30"/>
        <v>2.5926569162898647</v>
      </c>
      <c r="Z63">
        <f t="shared" si="31"/>
        <v>28.302209663589515</v>
      </c>
    </row>
    <row r="64" spans="1:26" x14ac:dyDescent="0.25">
      <c r="A64">
        <v>3</v>
      </c>
      <c r="B64">
        <v>26</v>
      </c>
      <c r="C64">
        <f t="shared" si="16"/>
        <v>23</v>
      </c>
      <c r="D64">
        <f t="shared" si="17"/>
        <v>62412.673625380128</v>
      </c>
      <c r="F64">
        <f t="shared" si="18"/>
        <v>7.666666666666667</v>
      </c>
      <c r="G64">
        <f t="shared" si="19"/>
        <v>1.1927173913043478</v>
      </c>
      <c r="I64" s="2">
        <f t="shared" si="20"/>
        <v>517.45398238440521</v>
      </c>
      <c r="J64" s="2">
        <f t="shared" si="21"/>
        <v>3.2044773662551442</v>
      </c>
      <c r="K64">
        <f t="shared" si="22"/>
        <v>0.32044773662551446</v>
      </c>
      <c r="M64">
        <v>20</v>
      </c>
      <c r="N64">
        <v>100</v>
      </c>
      <c r="O64">
        <f t="shared" si="23"/>
        <v>11.5</v>
      </c>
      <c r="P64" s="2">
        <f t="shared" si="24"/>
        <v>1.7391304347826086</v>
      </c>
      <c r="Q64" s="2">
        <f t="shared" si="25"/>
        <v>8.695652173913043</v>
      </c>
      <c r="R64">
        <f t="shared" si="26"/>
        <v>2.7865020576131689</v>
      </c>
      <c r="U64">
        <f t="shared" si="27"/>
        <v>193.25389967858473</v>
      </c>
      <c r="V64">
        <f t="shared" si="28"/>
        <v>3.0963887373028349</v>
      </c>
      <c r="W64">
        <f t="shared" si="29"/>
        <v>0.29418760331753724</v>
      </c>
      <c r="Y64">
        <f t="shared" si="30"/>
        <v>2.5581530723264105</v>
      </c>
      <c r="Z64">
        <f t="shared" si="31"/>
        <v>26.925119454807259</v>
      </c>
    </row>
    <row r="65" spans="1:26" x14ac:dyDescent="0.25">
      <c r="A65">
        <v>3</v>
      </c>
      <c r="B65">
        <v>25</v>
      </c>
      <c r="C65">
        <f t="shared" si="16"/>
        <v>22</v>
      </c>
      <c r="D65">
        <f t="shared" si="17"/>
        <v>71316.209616829452</v>
      </c>
      <c r="F65">
        <f t="shared" si="18"/>
        <v>7.333333333333333</v>
      </c>
      <c r="G65">
        <f t="shared" si="19"/>
        <v>1.2022846889952152</v>
      </c>
      <c r="I65" s="2">
        <f t="shared" si="20"/>
        <v>498.92623735234292</v>
      </c>
      <c r="J65" s="2">
        <f t="shared" si="21"/>
        <v>2.8044115226337452</v>
      </c>
      <c r="K65">
        <f t="shared" si="22"/>
        <v>0.28044115226337452</v>
      </c>
      <c r="M65">
        <v>20</v>
      </c>
      <c r="N65">
        <v>100</v>
      </c>
      <c r="O65">
        <f t="shared" si="23"/>
        <v>11</v>
      </c>
      <c r="P65" s="2">
        <f t="shared" si="24"/>
        <v>1.8181818181818181</v>
      </c>
      <c r="Q65" s="2">
        <f t="shared" si="25"/>
        <v>9.0909090909090917</v>
      </c>
      <c r="R65">
        <f t="shared" si="26"/>
        <v>2.549465020576132</v>
      </c>
      <c r="U65">
        <f t="shared" si="27"/>
        <v>200.43042941712403</v>
      </c>
      <c r="V65">
        <f t="shared" si="28"/>
        <v>2.8104470287190608</v>
      </c>
      <c r="W65">
        <f t="shared" si="29"/>
        <v>0.27726765940600556</v>
      </c>
      <c r="Y65">
        <f t="shared" si="30"/>
        <v>2.5206150855091418</v>
      </c>
      <c r="Z65">
        <f t="shared" si="31"/>
        <v>25.549518442900556</v>
      </c>
    </row>
    <row r="66" spans="1:26" x14ac:dyDescent="0.25">
      <c r="A66">
        <v>3</v>
      </c>
      <c r="B66">
        <v>24</v>
      </c>
      <c r="C66">
        <f t="shared" si="16"/>
        <v>21</v>
      </c>
      <c r="D66">
        <f t="shared" si="17"/>
        <v>81997.084548104962</v>
      </c>
      <c r="F66">
        <f t="shared" si="18"/>
        <v>7</v>
      </c>
      <c r="G66">
        <f t="shared" si="19"/>
        <v>1.2128571428571429</v>
      </c>
      <c r="I66" s="2">
        <f t="shared" si="20"/>
        <v>480.43572154673473</v>
      </c>
      <c r="J66" s="2">
        <f t="shared" si="21"/>
        <v>2.439111111111111</v>
      </c>
      <c r="K66">
        <f t="shared" si="22"/>
        <v>0.24391111111111111</v>
      </c>
      <c r="M66">
        <v>20</v>
      </c>
      <c r="N66">
        <v>100</v>
      </c>
      <c r="O66">
        <f t="shared" si="23"/>
        <v>10.5</v>
      </c>
      <c r="P66" s="2">
        <f t="shared" si="24"/>
        <v>1.9047619047619047</v>
      </c>
      <c r="Q66" s="2">
        <f t="shared" si="25"/>
        <v>9.5238095238095237</v>
      </c>
      <c r="R66">
        <f t="shared" si="26"/>
        <v>2.3229629629629631</v>
      </c>
      <c r="U66">
        <f t="shared" si="27"/>
        <v>208.14438959296331</v>
      </c>
      <c r="V66">
        <f t="shared" ref="V66:V72" si="32">U66/D66*POWER(10,3)</f>
        <v>2.5384364668581836</v>
      </c>
      <c r="W66">
        <f t="shared" si="29"/>
        <v>0.2603695433462464</v>
      </c>
      <c r="Y66">
        <f t="shared" si="30"/>
        <v>2.4797099366309179</v>
      </c>
      <c r="Z66">
        <f t="shared" ref="Z66:Z72" si="33">V66*Q66</f>
        <v>24.175585398649368</v>
      </c>
    </row>
    <row r="67" spans="1:26" x14ac:dyDescent="0.25">
      <c r="A67">
        <v>3</v>
      </c>
      <c r="B67">
        <v>23</v>
      </c>
      <c r="C67">
        <f t="shared" si="16"/>
        <v>20</v>
      </c>
      <c r="D67">
        <f t="shared" si="17"/>
        <v>94921.874999999985</v>
      </c>
      <c r="F67">
        <f t="shared" si="18"/>
        <v>6.666666666666667</v>
      </c>
      <c r="G67">
        <f t="shared" si="19"/>
        <v>1.2246029411764705</v>
      </c>
      <c r="I67" s="2">
        <f t="shared" si="20"/>
        <v>461.98900483107275</v>
      </c>
      <c r="J67" s="2">
        <f t="shared" si="21"/>
        <v>2.1069958847736627</v>
      </c>
      <c r="K67">
        <f t="shared" si="22"/>
        <v>0.21069958847736628</v>
      </c>
      <c r="M67">
        <v>20</v>
      </c>
      <c r="N67">
        <v>100</v>
      </c>
      <c r="O67">
        <f t="shared" si="23"/>
        <v>10</v>
      </c>
      <c r="P67" s="2">
        <f t="shared" si="24"/>
        <v>2</v>
      </c>
      <c r="Q67" s="2">
        <f t="shared" si="25"/>
        <v>10</v>
      </c>
      <c r="R67">
        <f t="shared" si="26"/>
        <v>2.1069958847736627</v>
      </c>
      <c r="U67">
        <f t="shared" si="27"/>
        <v>216.45536788600668</v>
      </c>
      <c r="V67">
        <f t="shared" si="32"/>
        <v>2.2803528468649263</v>
      </c>
      <c r="W67">
        <f t="shared" si="29"/>
        <v>0.24350512611906633</v>
      </c>
      <c r="Y67">
        <f t="shared" si="30"/>
        <v>2.4350512611906634</v>
      </c>
      <c r="Z67">
        <f t="shared" si="33"/>
        <v>22.803528468649262</v>
      </c>
    </row>
    <row r="68" spans="1:26" x14ac:dyDescent="0.25">
      <c r="A68">
        <v>3</v>
      </c>
      <c r="B68">
        <v>22</v>
      </c>
      <c r="C68">
        <f t="shared" si="16"/>
        <v>19</v>
      </c>
      <c r="D68">
        <f t="shared" si="17"/>
        <v>110712.20294503571</v>
      </c>
      <c r="F68">
        <f t="shared" si="18"/>
        <v>6.333333333333333</v>
      </c>
      <c r="G68">
        <f t="shared" si="19"/>
        <v>1.2377302631578948</v>
      </c>
      <c r="I68" s="2">
        <f t="shared" si="20"/>
        <v>443.59429953472198</v>
      </c>
      <c r="J68" s="2">
        <f t="shared" si="21"/>
        <v>1.8064855967078191</v>
      </c>
      <c r="K68">
        <f t="shared" si="22"/>
        <v>0.18064855967078192</v>
      </c>
      <c r="M68">
        <v>20</v>
      </c>
      <c r="N68">
        <v>100</v>
      </c>
      <c r="O68">
        <f t="shared" si="23"/>
        <v>9.5</v>
      </c>
      <c r="P68" s="2">
        <f t="shared" si="24"/>
        <v>2.1052631578947367</v>
      </c>
      <c r="Q68" s="2">
        <f t="shared" si="25"/>
        <v>10.526315789473685</v>
      </c>
      <c r="R68">
        <f t="shared" si="26"/>
        <v>1.9015637860082308</v>
      </c>
      <c r="U68">
        <f t="shared" si="27"/>
        <v>225.43121069158957</v>
      </c>
      <c r="V68">
        <f t="shared" si="32"/>
        <v>2.0361911758138116</v>
      </c>
      <c r="W68">
        <f t="shared" si="29"/>
        <v>0.22668788723676342</v>
      </c>
      <c r="Y68">
        <f t="shared" si="30"/>
        <v>2.3861882867027728</v>
      </c>
      <c r="Z68">
        <f t="shared" si="33"/>
        <v>21.433591324355913</v>
      </c>
    </row>
    <row r="69" spans="1:26" x14ac:dyDescent="0.25">
      <c r="A69">
        <v>3</v>
      </c>
      <c r="B69">
        <v>21</v>
      </c>
      <c r="C69">
        <f t="shared" si="16"/>
        <v>18</v>
      </c>
      <c r="D69">
        <f t="shared" si="17"/>
        <v>130208.33333333333</v>
      </c>
      <c r="F69">
        <f t="shared" si="18"/>
        <v>6</v>
      </c>
      <c r="G69">
        <f t="shared" si="19"/>
        <v>1.2524999999999999</v>
      </c>
      <c r="I69" s="2">
        <f t="shared" si="20"/>
        <v>425.26200794154431</v>
      </c>
      <c r="J69" s="2">
        <f t="shared" si="21"/>
        <v>1.536</v>
      </c>
      <c r="K69">
        <f t="shared" si="22"/>
        <v>0.15359999999999999</v>
      </c>
      <c r="M69">
        <v>20</v>
      </c>
      <c r="N69">
        <v>100</v>
      </c>
      <c r="O69">
        <f t="shared" si="23"/>
        <v>9</v>
      </c>
      <c r="P69" s="2">
        <f t="shared" si="24"/>
        <v>2.2222222222222223</v>
      </c>
      <c r="Q69" s="2">
        <f t="shared" si="25"/>
        <v>11.111111111111111</v>
      </c>
      <c r="R69">
        <f t="shared" si="26"/>
        <v>1.7066666666666666</v>
      </c>
      <c r="U69">
        <f t="shared" si="27"/>
        <v>235.14915071779888</v>
      </c>
      <c r="V69">
        <f t="shared" si="32"/>
        <v>1.8059454775126953</v>
      </c>
      <c r="W69">
        <f t="shared" si="29"/>
        <v>0.20993327263988001</v>
      </c>
      <c r="Y69">
        <f t="shared" si="30"/>
        <v>2.332591918220889</v>
      </c>
      <c r="Z69">
        <f t="shared" si="33"/>
        <v>20.066060861252168</v>
      </c>
    </row>
    <row r="70" spans="1:26" x14ac:dyDescent="0.25">
      <c r="A70">
        <v>3</v>
      </c>
      <c r="B70">
        <v>20</v>
      </c>
      <c r="C70">
        <f t="shared" si="16"/>
        <v>17</v>
      </c>
      <c r="D70">
        <f t="shared" si="17"/>
        <v>154564.42092407896</v>
      </c>
      <c r="F70">
        <f t="shared" si="18"/>
        <v>5.666666666666667</v>
      </c>
      <c r="G70">
        <f t="shared" si="19"/>
        <v>1.2692436974789918</v>
      </c>
      <c r="I70" s="2">
        <f t="shared" si="20"/>
        <v>407.0055044165058</v>
      </c>
      <c r="J70" s="2">
        <f t="shared" si="21"/>
        <v>1.2939588477366257</v>
      </c>
      <c r="K70">
        <f t="shared" si="22"/>
        <v>0.12939588477366257</v>
      </c>
      <c r="M70">
        <v>20</v>
      </c>
      <c r="N70">
        <v>100</v>
      </c>
      <c r="O70">
        <f t="shared" si="23"/>
        <v>8.5</v>
      </c>
      <c r="P70" s="2">
        <f t="shared" si="24"/>
        <v>2.3529411764705883</v>
      </c>
      <c r="Q70" s="2">
        <f t="shared" si="25"/>
        <v>11.764705882352942</v>
      </c>
      <c r="R70">
        <f t="shared" si="26"/>
        <v>1.5223045267489714</v>
      </c>
      <c r="U70">
        <f t="shared" si="27"/>
        <v>245.69692280541193</v>
      </c>
      <c r="V70">
        <f t="shared" si="32"/>
        <v>1.5896085356286274</v>
      </c>
      <c r="W70">
        <f t="shared" si="29"/>
        <v>0.19325915213499689</v>
      </c>
      <c r="Y70">
        <f t="shared" si="30"/>
        <v>2.2736370839411402</v>
      </c>
      <c r="Z70">
        <f t="shared" si="33"/>
        <v>18.701276889748559</v>
      </c>
    </row>
    <row r="71" spans="1:26" x14ac:dyDescent="0.25">
      <c r="A71">
        <v>3</v>
      </c>
      <c r="B71">
        <v>19</v>
      </c>
      <c r="C71">
        <f t="shared" si="16"/>
        <v>16</v>
      </c>
      <c r="D71">
        <f t="shared" si="17"/>
        <v>185394.287109375</v>
      </c>
      <c r="F71">
        <f t="shared" si="18"/>
        <v>5.333333333333333</v>
      </c>
      <c r="G71">
        <f t="shared" si="19"/>
        <v>1.2883894230769231</v>
      </c>
      <c r="I71" s="2">
        <f t="shared" si="20"/>
        <v>388.84227851379211</v>
      </c>
      <c r="J71" s="2">
        <f t="shared" si="21"/>
        <v>1.0787818930041153</v>
      </c>
      <c r="K71">
        <f t="shared" si="22"/>
        <v>0.10787818930041154</v>
      </c>
      <c r="M71">
        <v>20</v>
      </c>
      <c r="N71">
        <v>100</v>
      </c>
      <c r="O71">
        <f t="shared" si="23"/>
        <v>8</v>
      </c>
      <c r="P71" s="2">
        <f t="shared" si="24"/>
        <v>2.5</v>
      </c>
      <c r="Q71" s="2">
        <f t="shared" si="25"/>
        <v>12.5</v>
      </c>
      <c r="R71">
        <f t="shared" si="26"/>
        <v>1.3484773662551444</v>
      </c>
      <c r="U71">
        <f t="shared" si="27"/>
        <v>257.1736807587219</v>
      </c>
      <c r="V71">
        <f t="shared" si="32"/>
        <v>1.3871715507986502</v>
      </c>
      <c r="W71">
        <f t="shared" si="29"/>
        <v>0.17668641007351771</v>
      </c>
      <c r="Y71">
        <f t="shared" si="30"/>
        <v>2.2085801259189712</v>
      </c>
      <c r="Z71">
        <f t="shared" si="33"/>
        <v>17.339644384983128</v>
      </c>
    </row>
    <row r="72" spans="1:26" x14ac:dyDescent="0.25">
      <c r="A72">
        <v>3</v>
      </c>
      <c r="B72">
        <v>18</v>
      </c>
      <c r="C72">
        <f t="shared" ref="C72:C103" si="34">B72-A72</f>
        <v>15</v>
      </c>
      <c r="D72">
        <f t="shared" ref="D72:D103" si="35">75*POWER(10,9)*A72^4*POWER(10,-12)/(8*C72^3*POWER(10,-9))</f>
        <v>225000</v>
      </c>
      <c r="F72">
        <f t="shared" ref="F72:F108" si="36">C72/A72</f>
        <v>5</v>
      </c>
      <c r="G72">
        <f t="shared" ref="G72:G103" si="37">(4*F72-1)/(4*F72-4)+0.615/F72</f>
        <v>1.3105</v>
      </c>
      <c r="I72" s="2">
        <f t="shared" ref="I72:I108" si="38">G72*8*C72*POWER(10,-3)*200/(PI()*A72^3*POWER(10,-9))/POWER(10,6)</f>
        <v>370.79564963898463</v>
      </c>
      <c r="J72" s="2">
        <f t="shared" ref="J72:J108" si="39">200/D72*POWER(10,3)</f>
        <v>0.88888888888888895</v>
      </c>
      <c r="K72">
        <f t="shared" ref="K72:K103" si="40">1/2*200*J72*POWER(10,-3)</f>
        <v>8.8888888888888906E-2</v>
      </c>
      <c r="M72">
        <v>20</v>
      </c>
      <c r="N72">
        <v>100</v>
      </c>
      <c r="O72">
        <f t="shared" ref="O72:O108" si="41">C72/2</f>
        <v>7.5</v>
      </c>
      <c r="P72" s="2">
        <f t="shared" ref="P72:P103" si="42">M72/O72</f>
        <v>2.6666666666666665</v>
      </c>
      <c r="Q72" s="2">
        <f t="shared" ref="Q72:Q108" si="43">N72/O72</f>
        <v>13.333333333333334</v>
      </c>
      <c r="R72">
        <f t="shared" ref="R72:R103" si="44">K72*Q72</f>
        <v>1.1851851851851856</v>
      </c>
      <c r="U72">
        <f t="shared" ref="U72:U108" si="45">500*POWER(10,6)/G72*(PI()*A72^3*POWER(10,-9))/(8*C72*POWER(10,-3))</f>
        <v>269.69032699645305</v>
      </c>
      <c r="V72">
        <f t="shared" si="32"/>
        <v>1.1986236755397914</v>
      </c>
      <c r="W72">
        <f t="shared" ref="W72:W108" si="46">1/2*U72^2/D72-1/2*25^2/D72</f>
        <v>0.1602397166121195</v>
      </c>
      <c r="Y72">
        <f t="shared" ref="Y72:Y108" si="47">Q72*W72</f>
        <v>2.1365295548282601</v>
      </c>
      <c r="Z72">
        <f t="shared" si="33"/>
        <v>15.98164900719722</v>
      </c>
    </row>
    <row r="73" spans="1:26" x14ac:dyDescent="0.25">
      <c r="A73">
        <v>3</v>
      </c>
      <c r="B73">
        <v>17</v>
      </c>
      <c r="C73">
        <f t="shared" si="34"/>
        <v>14</v>
      </c>
      <c r="D73">
        <f t="shared" si="35"/>
        <v>276740.16034985421</v>
      </c>
      <c r="F73">
        <f t="shared" si="36"/>
        <v>4.666666666666667</v>
      </c>
      <c r="G73">
        <f t="shared" si="37"/>
        <v>1.336331168831169</v>
      </c>
      <c r="I73" s="2">
        <f t="shared" si="38"/>
        <v>352.89741698151227</v>
      </c>
      <c r="J73" s="2">
        <f t="shared" si="39"/>
        <v>0.72269958847736626</v>
      </c>
      <c r="K73">
        <f t="shared" si="40"/>
        <v>7.226995884773664E-2</v>
      </c>
      <c r="M73">
        <v>20</v>
      </c>
      <c r="N73">
        <v>100</v>
      </c>
      <c r="O73">
        <f t="shared" si="41"/>
        <v>7</v>
      </c>
      <c r="P73" s="2">
        <f t="shared" si="42"/>
        <v>2.8571428571428572</v>
      </c>
      <c r="Q73" s="2">
        <f t="shared" si="43"/>
        <v>14.285714285714286</v>
      </c>
      <c r="R73">
        <f t="shared" si="44"/>
        <v>1.0324279835390948</v>
      </c>
      <c r="U73">
        <f t="shared" si="45"/>
        <v>283.36846683476534</v>
      </c>
      <c r="V73">
        <f t="shared" ref="V73:V108" si="48">U73/D73*POWER(10,3)</f>
        <v>1.0239513718447357</v>
      </c>
      <c r="W73">
        <f t="shared" si="46"/>
        <v>0.14394854706950286</v>
      </c>
      <c r="Y73">
        <f t="shared" si="47"/>
        <v>2.0564078152786123</v>
      </c>
      <c r="Z73">
        <f t="shared" ref="Z73:Z108" si="49">V73*Q73</f>
        <v>14.627876740639083</v>
      </c>
    </row>
    <row r="74" spans="1:26" x14ac:dyDescent="0.25">
      <c r="A74">
        <v>3</v>
      </c>
      <c r="B74">
        <v>16</v>
      </c>
      <c r="C74">
        <f t="shared" si="34"/>
        <v>13</v>
      </c>
      <c r="D74">
        <f t="shared" si="35"/>
        <v>345641.78425125167</v>
      </c>
      <c r="F74">
        <f t="shared" si="36"/>
        <v>4.333333333333333</v>
      </c>
      <c r="G74">
        <f t="shared" si="37"/>
        <v>1.3669230769230771</v>
      </c>
      <c r="I74" s="2">
        <f t="shared" si="38"/>
        <v>335.19209940657549</v>
      </c>
      <c r="J74" s="2">
        <f t="shared" si="39"/>
        <v>0.57863374485596708</v>
      </c>
      <c r="K74">
        <f t="shared" si="40"/>
        <v>5.7863374485596711E-2</v>
      </c>
      <c r="M74">
        <v>20</v>
      </c>
      <c r="N74">
        <v>100</v>
      </c>
      <c r="O74">
        <f t="shared" si="41"/>
        <v>6.5</v>
      </c>
      <c r="P74" s="2">
        <f t="shared" si="42"/>
        <v>3.0769230769230771</v>
      </c>
      <c r="Q74" s="2">
        <f t="shared" si="43"/>
        <v>15.384615384615385</v>
      </c>
      <c r="R74">
        <f t="shared" si="44"/>
        <v>0.89020576131687246</v>
      </c>
      <c r="U74">
        <f t="shared" si="45"/>
        <v>298.3363873344274</v>
      </c>
      <c r="V74">
        <f t="shared" si="48"/>
        <v>0.86313750515060028</v>
      </c>
      <c r="W74">
        <f t="shared" si="46"/>
        <v>0.12784854730340292</v>
      </c>
      <c r="Y74">
        <f t="shared" si="47"/>
        <v>1.9669007277446604</v>
      </c>
      <c r="Z74">
        <f t="shared" si="49"/>
        <v>13.279038540778465</v>
      </c>
    </row>
    <row r="75" spans="1:26" x14ac:dyDescent="0.25">
      <c r="A75">
        <v>2.5</v>
      </c>
      <c r="B75">
        <v>36</v>
      </c>
      <c r="C75">
        <f t="shared" si="34"/>
        <v>33.5</v>
      </c>
      <c r="D75">
        <f t="shared" si="35"/>
        <v>9740.8507695427961</v>
      </c>
      <c r="F75">
        <f t="shared" si="36"/>
        <v>13.4</v>
      </c>
      <c r="G75">
        <f t="shared" si="37"/>
        <v>1.1063793933558017</v>
      </c>
      <c r="I75" s="2">
        <f t="shared" si="38"/>
        <v>1208.089109398366</v>
      </c>
      <c r="J75" s="2">
        <f t="shared" si="39"/>
        <v>20.532087466666667</v>
      </c>
      <c r="K75">
        <f t="shared" si="40"/>
        <v>2.0532087466666669</v>
      </c>
      <c r="M75">
        <v>20</v>
      </c>
      <c r="N75">
        <v>100</v>
      </c>
      <c r="O75">
        <f t="shared" si="41"/>
        <v>16.75</v>
      </c>
      <c r="P75" s="2">
        <f t="shared" si="42"/>
        <v>1.1940298507462686</v>
      </c>
      <c r="Q75" s="2">
        <f t="shared" si="43"/>
        <v>5.9701492537313436</v>
      </c>
      <c r="R75">
        <f t="shared" si="44"/>
        <v>12.257962666666669</v>
      </c>
      <c r="U75">
        <f t="shared" si="45"/>
        <v>82.775350942283097</v>
      </c>
      <c r="V75">
        <f t="shared" si="48"/>
        <v>8.4977537281549296</v>
      </c>
      <c r="W75">
        <f t="shared" si="46"/>
        <v>0.3196208868678927</v>
      </c>
      <c r="Y75">
        <f t="shared" si="47"/>
        <v>1.9081843992112999</v>
      </c>
      <c r="Z75">
        <f t="shared" si="49"/>
        <v>50.732858078536893</v>
      </c>
    </row>
    <row r="76" spans="1:26" x14ac:dyDescent="0.25">
      <c r="A76">
        <v>2.5</v>
      </c>
      <c r="B76">
        <v>35</v>
      </c>
      <c r="C76">
        <f t="shared" si="34"/>
        <v>32.5</v>
      </c>
      <c r="D76">
        <f t="shared" si="35"/>
        <v>10667.956304050978</v>
      </c>
      <c r="F76">
        <f t="shared" si="36"/>
        <v>13</v>
      </c>
      <c r="G76">
        <f t="shared" si="37"/>
        <v>1.1098076923076923</v>
      </c>
      <c r="I76" s="2">
        <f t="shared" si="38"/>
        <v>1175.6584660266601</v>
      </c>
      <c r="J76" s="2">
        <f t="shared" si="39"/>
        <v>18.747733333333333</v>
      </c>
      <c r="K76">
        <f t="shared" si="40"/>
        <v>1.8747733333333334</v>
      </c>
      <c r="M76">
        <v>20</v>
      </c>
      <c r="N76">
        <v>100</v>
      </c>
      <c r="O76">
        <f t="shared" si="41"/>
        <v>16.25</v>
      </c>
      <c r="P76" s="2">
        <f t="shared" si="42"/>
        <v>1.2307692307692308</v>
      </c>
      <c r="Q76" s="2">
        <f t="shared" si="43"/>
        <v>6.1538461538461542</v>
      </c>
      <c r="R76">
        <f t="shared" si="44"/>
        <v>11.537066666666668</v>
      </c>
      <c r="U76">
        <f t="shared" si="45"/>
        <v>85.058716361705962</v>
      </c>
      <c r="V76">
        <f t="shared" si="48"/>
        <v>7.9732906601245013</v>
      </c>
      <c r="W76">
        <f t="shared" si="46"/>
        <v>0.30980560103115129</v>
      </c>
      <c r="Y76">
        <f t="shared" si="47"/>
        <v>1.9064960063455465</v>
      </c>
      <c r="Z76">
        <f t="shared" si="49"/>
        <v>49.066404062304628</v>
      </c>
    </row>
    <row r="77" spans="1:26" x14ac:dyDescent="0.25">
      <c r="A77">
        <v>2.5</v>
      </c>
      <c r="B77">
        <v>34</v>
      </c>
      <c r="C77">
        <f t="shared" si="34"/>
        <v>31.5</v>
      </c>
      <c r="D77">
        <f t="shared" si="35"/>
        <v>11716.547289109645</v>
      </c>
      <c r="F77">
        <f t="shared" si="36"/>
        <v>12.6</v>
      </c>
      <c r="G77">
        <f t="shared" si="37"/>
        <v>1.113464696223317</v>
      </c>
      <c r="I77" s="2">
        <f t="shared" si="38"/>
        <v>1143.2391529289894</v>
      </c>
      <c r="J77" s="2">
        <f t="shared" si="39"/>
        <v>17.069875200000006</v>
      </c>
      <c r="K77">
        <f t="shared" si="40"/>
        <v>1.7069875200000006</v>
      </c>
      <c r="M77">
        <v>20</v>
      </c>
      <c r="N77">
        <v>100</v>
      </c>
      <c r="O77">
        <f t="shared" si="41"/>
        <v>15.75</v>
      </c>
      <c r="P77" s="2">
        <f t="shared" si="42"/>
        <v>1.2698412698412698</v>
      </c>
      <c r="Q77" s="2">
        <f t="shared" si="43"/>
        <v>6.3492063492063489</v>
      </c>
      <c r="R77">
        <f t="shared" si="44"/>
        <v>10.838016000000003</v>
      </c>
      <c r="U77">
        <f t="shared" si="45"/>
        <v>87.470762126891003</v>
      </c>
      <c r="V77">
        <f t="shared" si="48"/>
        <v>7.4655749657745814</v>
      </c>
      <c r="W77">
        <f t="shared" si="46"/>
        <v>0.29983808598587042</v>
      </c>
      <c r="Y77">
        <f t="shared" si="47"/>
        <v>1.9037338792753675</v>
      </c>
      <c r="Z77">
        <f t="shared" si="49"/>
        <v>47.400475973171943</v>
      </c>
    </row>
    <row r="78" spans="1:26" x14ac:dyDescent="0.25">
      <c r="A78">
        <v>2.5</v>
      </c>
      <c r="B78">
        <v>32</v>
      </c>
      <c r="C78">
        <f t="shared" si="34"/>
        <v>29.5</v>
      </c>
      <c r="D78">
        <f t="shared" si="35"/>
        <v>14264.786078420871</v>
      </c>
      <c r="F78">
        <f t="shared" si="36"/>
        <v>11.8</v>
      </c>
      <c r="G78">
        <f t="shared" si="37"/>
        <v>1.121563088512241</v>
      </c>
      <c r="I78" s="2">
        <f t="shared" si="38"/>
        <v>1078.4395532331039</v>
      </c>
      <c r="J78" s="2">
        <f t="shared" si="39"/>
        <v>14.020539733333331</v>
      </c>
      <c r="K78">
        <f t="shared" si="40"/>
        <v>1.402053973333333</v>
      </c>
      <c r="M78">
        <v>20</v>
      </c>
      <c r="N78">
        <v>100</v>
      </c>
      <c r="O78">
        <f t="shared" si="41"/>
        <v>14.75</v>
      </c>
      <c r="P78" s="2">
        <f t="shared" si="42"/>
        <v>1.3559322033898304</v>
      </c>
      <c r="Q78" s="2">
        <f t="shared" si="43"/>
        <v>6.7796610169491522</v>
      </c>
      <c r="R78">
        <f t="shared" si="44"/>
        <v>9.5054506666666647</v>
      </c>
      <c r="U78">
        <f t="shared" si="45"/>
        <v>92.726569328995183</v>
      </c>
      <c r="V78">
        <f t="shared" si="48"/>
        <v>6.5003827480643244</v>
      </c>
      <c r="W78">
        <f t="shared" si="46"/>
        <v>0.27947200244336207</v>
      </c>
      <c r="Y78">
        <f t="shared" si="47"/>
        <v>1.8947254402939799</v>
      </c>
      <c r="Z78">
        <f t="shared" si="49"/>
        <v>44.070391512300503</v>
      </c>
    </row>
    <row r="79" spans="1:26" x14ac:dyDescent="0.25">
      <c r="A79">
        <v>2.5</v>
      </c>
      <c r="B79">
        <v>30</v>
      </c>
      <c r="C79">
        <f t="shared" si="34"/>
        <v>27.5</v>
      </c>
      <c r="D79">
        <f t="shared" si="35"/>
        <v>17608.940646130726</v>
      </c>
      <c r="F79">
        <f t="shared" si="36"/>
        <v>11</v>
      </c>
      <c r="G79">
        <f t="shared" si="37"/>
        <v>1.1309090909090909</v>
      </c>
      <c r="I79" s="2">
        <f t="shared" si="38"/>
        <v>1013.7023959363472</v>
      </c>
      <c r="J79" s="2">
        <f t="shared" si="39"/>
        <v>11.357866666666668</v>
      </c>
      <c r="K79">
        <f t="shared" si="40"/>
        <v>1.1357866666666669</v>
      </c>
      <c r="M79">
        <v>20</v>
      </c>
      <c r="N79">
        <v>100</v>
      </c>
      <c r="O79">
        <f t="shared" si="41"/>
        <v>13.75</v>
      </c>
      <c r="P79" s="2">
        <f t="shared" si="42"/>
        <v>1.4545454545454546</v>
      </c>
      <c r="Q79" s="2">
        <f t="shared" si="43"/>
        <v>7.2727272727272725</v>
      </c>
      <c r="R79">
        <f t="shared" si="44"/>
        <v>8.2602666666666682</v>
      </c>
      <c r="U79">
        <f t="shared" si="45"/>
        <v>98.648282179140907</v>
      </c>
      <c r="V79">
        <f t="shared" si="48"/>
        <v>5.6021701794319601</v>
      </c>
      <c r="W79">
        <f t="shared" si="46"/>
        <v>0.25857556567141954</v>
      </c>
      <c r="Y79">
        <f t="shared" si="47"/>
        <v>1.8805495685194147</v>
      </c>
      <c r="Z79">
        <f t="shared" si="49"/>
        <v>40.743055850414251</v>
      </c>
    </row>
    <row r="80" spans="1:26" x14ac:dyDescent="0.25">
      <c r="A80">
        <v>2.5</v>
      </c>
      <c r="B80">
        <v>29</v>
      </c>
      <c r="C80">
        <f t="shared" si="34"/>
        <v>26.5</v>
      </c>
      <c r="D80">
        <f t="shared" si="35"/>
        <v>19678.576946069574</v>
      </c>
      <c r="F80">
        <f t="shared" si="36"/>
        <v>10.6</v>
      </c>
      <c r="G80">
        <f t="shared" si="37"/>
        <v>1.1361438679245284</v>
      </c>
      <c r="I80" s="2">
        <f t="shared" si="38"/>
        <v>981.36211150007398</v>
      </c>
      <c r="J80" s="2">
        <f t="shared" si="39"/>
        <v>10.163336533333334</v>
      </c>
      <c r="K80">
        <f t="shared" si="40"/>
        <v>1.0163336533333334</v>
      </c>
      <c r="M80">
        <v>20</v>
      </c>
      <c r="N80">
        <v>100</v>
      </c>
      <c r="O80">
        <f t="shared" si="41"/>
        <v>13.25</v>
      </c>
      <c r="P80" s="2">
        <f t="shared" si="42"/>
        <v>1.5094339622641511</v>
      </c>
      <c r="Q80" s="2">
        <f t="shared" si="43"/>
        <v>7.5471698113207548</v>
      </c>
      <c r="R80">
        <f t="shared" si="44"/>
        <v>7.6704426666666672</v>
      </c>
      <c r="U80">
        <f t="shared" si="45"/>
        <v>101.89918566057504</v>
      </c>
      <c r="V80">
        <f t="shared" si="48"/>
        <v>5.1781785817051924</v>
      </c>
      <c r="W80">
        <f t="shared" si="46"/>
        <v>0.24794587700706194</v>
      </c>
      <c r="Y80">
        <f t="shared" si="47"/>
        <v>1.8712896377891468</v>
      </c>
      <c r="Z80">
        <f t="shared" si="49"/>
        <v>39.080593069473153</v>
      </c>
    </row>
    <row r="81" spans="1:26" x14ac:dyDescent="0.25">
      <c r="A81">
        <v>2.5</v>
      </c>
      <c r="B81">
        <v>28</v>
      </c>
      <c r="C81">
        <f t="shared" si="34"/>
        <v>25.5</v>
      </c>
      <c r="D81">
        <f t="shared" si="35"/>
        <v>22085.679715946353</v>
      </c>
      <c r="F81">
        <f t="shared" si="36"/>
        <v>10.199999999999999</v>
      </c>
      <c r="G81">
        <f t="shared" si="37"/>
        <v>1.1418158567774936</v>
      </c>
      <c r="I81" s="2">
        <f t="shared" si="38"/>
        <v>949.04397036023113</v>
      </c>
      <c r="J81" s="2">
        <f t="shared" si="39"/>
        <v>9.0556416000000013</v>
      </c>
      <c r="K81">
        <f t="shared" si="40"/>
        <v>0.90556416000000017</v>
      </c>
      <c r="M81">
        <v>20</v>
      </c>
      <c r="N81">
        <v>100</v>
      </c>
      <c r="O81">
        <f t="shared" si="41"/>
        <v>12.75</v>
      </c>
      <c r="P81" s="2">
        <f t="shared" si="42"/>
        <v>1.5686274509803921</v>
      </c>
      <c r="Q81" s="2">
        <f t="shared" si="43"/>
        <v>7.8431372549019605</v>
      </c>
      <c r="R81">
        <f t="shared" si="44"/>
        <v>7.1024640000000012</v>
      </c>
      <c r="U81">
        <f t="shared" si="45"/>
        <v>105.36919586775596</v>
      </c>
      <c r="V81">
        <f t="shared" si="48"/>
        <v>4.7709283672929956</v>
      </c>
      <c r="W81">
        <f t="shared" si="46"/>
        <v>0.23720500280216439</v>
      </c>
      <c r="Y81">
        <f t="shared" si="47"/>
        <v>1.8604313945267794</v>
      </c>
      <c r="Z81">
        <f t="shared" si="49"/>
        <v>37.419046017984279</v>
      </c>
    </row>
    <row r="82" spans="1:26" x14ac:dyDescent="0.25">
      <c r="A82">
        <v>2.5</v>
      </c>
      <c r="B82">
        <v>27</v>
      </c>
      <c r="C82">
        <f t="shared" si="34"/>
        <v>24.5</v>
      </c>
      <c r="D82">
        <f t="shared" si="35"/>
        <v>24901.932868107673</v>
      </c>
      <c r="F82">
        <f t="shared" si="36"/>
        <v>9.8000000000000007</v>
      </c>
      <c r="G82">
        <f t="shared" si="37"/>
        <v>1.1479823747680891</v>
      </c>
      <c r="I82" s="2">
        <f t="shared" si="38"/>
        <v>916.75099205724064</v>
      </c>
      <c r="J82" s="2">
        <f t="shared" si="39"/>
        <v>8.0315050666666679</v>
      </c>
      <c r="K82">
        <f t="shared" si="40"/>
        <v>0.80315050666666687</v>
      </c>
      <c r="M82">
        <v>20</v>
      </c>
      <c r="N82">
        <v>100</v>
      </c>
      <c r="O82">
        <f t="shared" si="41"/>
        <v>12.25</v>
      </c>
      <c r="P82" s="2">
        <f t="shared" si="42"/>
        <v>1.6326530612244898</v>
      </c>
      <c r="Q82" s="2">
        <f t="shared" si="43"/>
        <v>8.1632653061224492</v>
      </c>
      <c r="R82">
        <f t="shared" si="44"/>
        <v>6.5563306666666685</v>
      </c>
      <c r="U82">
        <f t="shared" si="45"/>
        <v>109.08087459561334</v>
      </c>
      <c r="V82">
        <f t="shared" si="48"/>
        <v>4.3804179849554989</v>
      </c>
      <c r="W82">
        <f t="shared" si="46"/>
        <v>0.22636068577998339</v>
      </c>
      <c r="Y82">
        <f t="shared" si="47"/>
        <v>1.8478423328978237</v>
      </c>
      <c r="Z82">
        <f t="shared" si="49"/>
        <v>35.758514162902031</v>
      </c>
    </row>
    <row r="83" spans="1:26" x14ac:dyDescent="0.25">
      <c r="A83">
        <v>2.5</v>
      </c>
      <c r="B83">
        <v>26</v>
      </c>
      <c r="C83">
        <f t="shared" si="34"/>
        <v>23.5</v>
      </c>
      <c r="D83">
        <f t="shared" si="35"/>
        <v>28218.097146104425</v>
      </c>
      <c r="F83">
        <f t="shared" si="36"/>
        <v>9.4</v>
      </c>
      <c r="G83">
        <f t="shared" si="37"/>
        <v>1.1547112462006077</v>
      </c>
      <c r="I83" s="2">
        <f t="shared" si="38"/>
        <v>884.48677128208158</v>
      </c>
      <c r="J83" s="2">
        <f t="shared" si="39"/>
        <v>7.0876501333333337</v>
      </c>
      <c r="K83">
        <f t="shared" si="40"/>
        <v>0.70876501333333342</v>
      </c>
      <c r="M83">
        <v>20</v>
      </c>
      <c r="N83">
        <v>100</v>
      </c>
      <c r="O83">
        <f t="shared" si="41"/>
        <v>11.75</v>
      </c>
      <c r="P83" s="2">
        <f t="shared" si="42"/>
        <v>1.7021276595744681</v>
      </c>
      <c r="Q83" s="2">
        <f t="shared" si="43"/>
        <v>8.5106382978723403</v>
      </c>
      <c r="R83">
        <f t="shared" si="44"/>
        <v>6.0320426666666673</v>
      </c>
      <c r="U83">
        <f t="shared" si="45"/>
        <v>113.05991592734392</v>
      </c>
      <c r="V83">
        <f t="shared" si="48"/>
        <v>4.0066456409854734</v>
      </c>
      <c r="W83">
        <f t="shared" si="46"/>
        <v>0.21542105632690497</v>
      </c>
      <c r="Y83">
        <f t="shared" si="47"/>
        <v>1.8333706921438722</v>
      </c>
      <c r="Z83">
        <f t="shared" si="49"/>
        <v>34.099111838174238</v>
      </c>
    </row>
    <row r="84" spans="1:26" x14ac:dyDescent="0.25">
      <c r="A84">
        <v>2.5</v>
      </c>
      <c r="B84">
        <v>25</v>
      </c>
      <c r="C84">
        <f t="shared" si="34"/>
        <v>22.5</v>
      </c>
      <c r="D84">
        <f t="shared" si="35"/>
        <v>32150.205761316869</v>
      </c>
      <c r="F84">
        <f t="shared" si="36"/>
        <v>9</v>
      </c>
      <c r="G84">
        <f t="shared" si="37"/>
        <v>1.1620833333333334</v>
      </c>
      <c r="I84" s="2">
        <f t="shared" si="38"/>
        <v>852.25562166392876</v>
      </c>
      <c r="J84" s="2">
        <f t="shared" si="39"/>
        <v>6.2208000000000006</v>
      </c>
      <c r="K84">
        <f t="shared" si="40"/>
        <v>0.62208000000000008</v>
      </c>
      <c r="M84">
        <v>20</v>
      </c>
      <c r="N84">
        <v>100</v>
      </c>
      <c r="O84">
        <f t="shared" si="41"/>
        <v>11.25</v>
      </c>
      <c r="P84" s="2">
        <f t="shared" si="42"/>
        <v>1.7777777777777777</v>
      </c>
      <c r="Q84" s="2">
        <f t="shared" si="43"/>
        <v>8.8888888888888893</v>
      </c>
      <c r="R84">
        <f t="shared" si="44"/>
        <v>5.5296000000000012</v>
      </c>
      <c r="U84">
        <f t="shared" si="45"/>
        <v>117.335688328769</v>
      </c>
      <c r="V84">
        <f t="shared" si="48"/>
        <v>3.6496092497780315</v>
      </c>
      <c r="W84">
        <f t="shared" si="46"/>
        <v>0.20439470672687374</v>
      </c>
      <c r="Y84">
        <f t="shared" si="47"/>
        <v>1.8168418375722111</v>
      </c>
      <c r="Z84">
        <f t="shared" si="49"/>
        <v>32.440971109138061</v>
      </c>
    </row>
    <row r="85" spans="1:26" x14ac:dyDescent="0.25">
      <c r="A85">
        <v>2.5</v>
      </c>
      <c r="B85">
        <v>24</v>
      </c>
      <c r="C85">
        <f t="shared" si="34"/>
        <v>21.5</v>
      </c>
      <c r="D85">
        <f t="shared" si="35"/>
        <v>36848.170601330698</v>
      </c>
      <c r="F85">
        <f t="shared" si="36"/>
        <v>8.6</v>
      </c>
      <c r="G85">
        <f t="shared" si="37"/>
        <v>1.1701958384332924</v>
      </c>
      <c r="I85" s="2">
        <f t="shared" si="38"/>
        <v>820.06276496441433</v>
      </c>
      <c r="J85" s="2">
        <f t="shared" si="39"/>
        <v>5.4276778666666665</v>
      </c>
      <c r="K85">
        <f t="shared" si="40"/>
        <v>0.5427677866666667</v>
      </c>
      <c r="M85">
        <v>20</v>
      </c>
      <c r="N85">
        <v>100</v>
      </c>
      <c r="O85">
        <f t="shared" si="41"/>
        <v>10.75</v>
      </c>
      <c r="P85" s="2">
        <f t="shared" si="42"/>
        <v>1.8604651162790697</v>
      </c>
      <c r="Q85" s="2">
        <f t="shared" si="43"/>
        <v>9.3023255813953494</v>
      </c>
      <c r="R85">
        <f t="shared" si="44"/>
        <v>5.0490026666666674</v>
      </c>
      <c r="U85">
        <f t="shared" si="45"/>
        <v>121.94188575838996</v>
      </c>
      <c r="V85">
        <f t="shared" si="48"/>
        <v>3.3093063717520419</v>
      </c>
      <c r="W85">
        <f t="shared" si="46"/>
        <v>0.19329078309518305</v>
      </c>
      <c r="Y85">
        <f t="shared" si="47"/>
        <v>1.7980537962342611</v>
      </c>
      <c r="Z85">
        <f t="shared" si="49"/>
        <v>30.784245318623647</v>
      </c>
    </row>
    <row r="86" spans="1:26" x14ac:dyDescent="0.25">
      <c r="A86">
        <v>2.5</v>
      </c>
      <c r="B86">
        <v>23</v>
      </c>
      <c r="C86">
        <f t="shared" si="34"/>
        <v>20.5</v>
      </c>
      <c r="D86">
        <f t="shared" si="35"/>
        <v>42507.90760435861</v>
      </c>
      <c r="F86">
        <f t="shared" si="36"/>
        <v>8.1999999999999993</v>
      </c>
      <c r="G86">
        <f t="shared" si="37"/>
        <v>1.1791666666666667</v>
      </c>
      <c r="I86" s="2">
        <f t="shared" si="38"/>
        <v>787.91458333664491</v>
      </c>
      <c r="J86" s="2">
        <f t="shared" si="39"/>
        <v>4.7050069333333333</v>
      </c>
      <c r="K86">
        <f t="shared" si="40"/>
        <v>0.47050069333333333</v>
      </c>
      <c r="M86">
        <v>20</v>
      </c>
      <c r="N86">
        <v>100</v>
      </c>
      <c r="O86">
        <f t="shared" si="41"/>
        <v>10.25</v>
      </c>
      <c r="P86" s="2">
        <f t="shared" si="42"/>
        <v>1.9512195121951219</v>
      </c>
      <c r="Q86" s="2">
        <f t="shared" si="43"/>
        <v>9.7560975609756095</v>
      </c>
      <c r="R86">
        <f t="shared" si="44"/>
        <v>4.5902506666666669</v>
      </c>
      <c r="U86">
        <f t="shared" si="45"/>
        <v>126.91731072741665</v>
      </c>
      <c r="V86">
        <f t="shared" si="48"/>
        <v>2.9857341346625823</v>
      </c>
      <c r="W86">
        <f t="shared" si="46"/>
        <v>0.18211910012587937</v>
      </c>
      <c r="Y86">
        <f t="shared" si="47"/>
        <v>1.7767717085451646</v>
      </c>
      <c r="Z86">
        <f t="shared" si="49"/>
        <v>29.129113508903242</v>
      </c>
    </row>
    <row r="87" spans="1:26" x14ac:dyDescent="0.25">
      <c r="A87">
        <v>2.5</v>
      </c>
      <c r="B87">
        <v>22</v>
      </c>
      <c r="C87">
        <f t="shared" si="34"/>
        <v>19.5</v>
      </c>
      <c r="D87">
        <f t="shared" si="35"/>
        <v>49388.686592828599</v>
      </c>
      <c r="F87">
        <f t="shared" si="36"/>
        <v>7.8</v>
      </c>
      <c r="G87">
        <f t="shared" si="37"/>
        <v>1.1891402714932127</v>
      </c>
      <c r="I87" s="2">
        <f t="shared" si="38"/>
        <v>755.81896061681118</v>
      </c>
      <c r="J87" s="2">
        <f t="shared" si="39"/>
        <v>4.0495104</v>
      </c>
      <c r="K87">
        <f t="shared" si="40"/>
        <v>0.40495103999999998</v>
      </c>
      <c r="M87">
        <v>20</v>
      </c>
      <c r="N87">
        <v>100</v>
      </c>
      <c r="O87">
        <f t="shared" si="41"/>
        <v>9.75</v>
      </c>
      <c r="P87" s="2">
        <f t="shared" si="42"/>
        <v>2.0512820512820511</v>
      </c>
      <c r="Q87" s="2">
        <f t="shared" si="43"/>
        <v>10.256410256410257</v>
      </c>
      <c r="R87">
        <f t="shared" si="44"/>
        <v>4.1533440000000006</v>
      </c>
      <c r="U87">
        <f t="shared" si="45"/>
        <v>132.30681579937036</v>
      </c>
      <c r="V87">
        <f t="shared" si="48"/>
        <v>2.6788891328521731</v>
      </c>
      <c r="W87">
        <f t="shared" si="46"/>
        <v>0.17089028552360375</v>
      </c>
      <c r="Y87">
        <f t="shared" si="47"/>
        <v>1.7527208771651668</v>
      </c>
      <c r="Z87">
        <f t="shared" si="49"/>
        <v>27.475785977971007</v>
      </c>
    </row>
    <row r="88" spans="1:26" x14ac:dyDescent="0.25">
      <c r="A88">
        <v>2.5</v>
      </c>
      <c r="B88">
        <v>21</v>
      </c>
      <c r="C88">
        <f t="shared" si="34"/>
        <v>18.5</v>
      </c>
      <c r="D88">
        <f t="shared" si="35"/>
        <v>57838.380747438452</v>
      </c>
      <c r="F88">
        <f t="shared" si="36"/>
        <v>7.4</v>
      </c>
      <c r="G88">
        <f t="shared" si="37"/>
        <v>1.2002956081081082</v>
      </c>
      <c r="I88" s="2">
        <f t="shared" si="38"/>
        <v>723.78575160015066</v>
      </c>
      <c r="J88" s="2">
        <f t="shared" si="39"/>
        <v>3.4579114666666668</v>
      </c>
      <c r="K88">
        <f t="shared" si="40"/>
        <v>0.34579114666666672</v>
      </c>
      <c r="M88">
        <v>20</v>
      </c>
      <c r="N88">
        <v>100</v>
      </c>
      <c r="O88">
        <f t="shared" si="41"/>
        <v>9.25</v>
      </c>
      <c r="P88" s="2">
        <f t="shared" si="42"/>
        <v>2.1621621621621623</v>
      </c>
      <c r="Q88" s="2">
        <f t="shared" si="43"/>
        <v>10.810810810810811</v>
      </c>
      <c r="R88">
        <f t="shared" si="44"/>
        <v>3.7382826666666671</v>
      </c>
      <c r="U88">
        <f t="shared" si="45"/>
        <v>138.16243243103264</v>
      </c>
      <c r="V88">
        <f t="shared" si="48"/>
        <v>2.3887672968291316</v>
      </c>
      <c r="W88">
        <f t="shared" si="46"/>
        <v>0.15961596345414103</v>
      </c>
      <c r="Y88">
        <f t="shared" si="47"/>
        <v>1.7255779832880112</v>
      </c>
      <c r="Z88">
        <f t="shared" si="49"/>
        <v>25.824511317071693</v>
      </c>
    </row>
    <row r="89" spans="1:26" x14ac:dyDescent="0.25">
      <c r="A89">
        <v>2.5</v>
      </c>
      <c r="B89">
        <v>20</v>
      </c>
      <c r="C89">
        <f t="shared" si="34"/>
        <v>17.5</v>
      </c>
      <c r="D89">
        <f t="shared" si="35"/>
        <v>68330.903790087454</v>
      </c>
      <c r="F89">
        <f t="shared" si="36"/>
        <v>7</v>
      </c>
      <c r="G89">
        <f t="shared" si="37"/>
        <v>1.2128571428571429</v>
      </c>
      <c r="I89" s="2">
        <f t="shared" si="38"/>
        <v>691.82743902729806</v>
      </c>
      <c r="J89" s="2">
        <f t="shared" si="39"/>
        <v>2.9269333333333338</v>
      </c>
      <c r="K89">
        <f t="shared" si="40"/>
        <v>0.29269333333333342</v>
      </c>
      <c r="M89">
        <v>20</v>
      </c>
      <c r="N89">
        <v>100</v>
      </c>
      <c r="O89">
        <f t="shared" si="41"/>
        <v>8.75</v>
      </c>
      <c r="P89" s="2">
        <f t="shared" si="42"/>
        <v>2.2857142857142856</v>
      </c>
      <c r="Q89" s="2">
        <f t="shared" si="43"/>
        <v>11.428571428571429</v>
      </c>
      <c r="R89">
        <f t="shared" si="44"/>
        <v>3.3450666666666677</v>
      </c>
      <c r="U89">
        <f t="shared" si="45"/>
        <v>144.5447149951134</v>
      </c>
      <c r="V89">
        <f t="shared" si="48"/>
        <v>2.1153637223818196</v>
      </c>
      <c r="W89">
        <f t="shared" si="46"/>
        <v>0.14830898984800781</v>
      </c>
      <c r="Y89">
        <f t="shared" si="47"/>
        <v>1.6949598839772322</v>
      </c>
      <c r="Z89">
        <f t="shared" si="49"/>
        <v>24.175585398649368</v>
      </c>
    </row>
    <row r="90" spans="1:26" x14ac:dyDescent="0.25">
      <c r="A90">
        <v>2.5</v>
      </c>
      <c r="B90">
        <v>19</v>
      </c>
      <c r="C90">
        <f t="shared" si="34"/>
        <v>16.5</v>
      </c>
      <c r="D90">
        <f t="shared" si="35"/>
        <v>81522.873361716323</v>
      </c>
      <c r="F90">
        <f t="shared" si="36"/>
        <v>6.6</v>
      </c>
      <c r="G90">
        <f t="shared" si="37"/>
        <v>1.2271103896103897</v>
      </c>
      <c r="I90" s="2">
        <f t="shared" si="38"/>
        <v>659.96007213621237</v>
      </c>
      <c r="J90" s="2">
        <f t="shared" si="39"/>
        <v>2.4532992000000005</v>
      </c>
      <c r="K90">
        <f t="shared" si="40"/>
        <v>0.24532992000000006</v>
      </c>
      <c r="M90">
        <v>20</v>
      </c>
      <c r="N90">
        <v>100</v>
      </c>
      <c r="O90">
        <f t="shared" si="41"/>
        <v>8.25</v>
      </c>
      <c r="P90" s="2">
        <f t="shared" si="42"/>
        <v>2.4242424242424243</v>
      </c>
      <c r="Q90" s="2">
        <f t="shared" si="43"/>
        <v>12.121212121212121</v>
      </c>
      <c r="R90">
        <f t="shared" si="44"/>
        <v>2.9736960000000008</v>
      </c>
      <c r="U90">
        <f t="shared" si="45"/>
        <v>151.52431824596886</v>
      </c>
      <c r="V90">
        <f t="shared" si="48"/>
        <v>1.8586724436669042</v>
      </c>
      <c r="W90">
        <f t="shared" si="46"/>
        <v>0.13698375743459831</v>
      </c>
      <c r="Y90">
        <f t="shared" si="47"/>
        <v>1.660409181025434</v>
      </c>
      <c r="Z90">
        <f t="shared" si="49"/>
        <v>22.529362953538232</v>
      </c>
    </row>
    <row r="91" spans="1:26" x14ac:dyDescent="0.25">
      <c r="A91">
        <v>2.5</v>
      </c>
      <c r="B91">
        <v>18</v>
      </c>
      <c r="C91">
        <f t="shared" si="34"/>
        <v>15.5</v>
      </c>
      <c r="D91">
        <f t="shared" si="35"/>
        <v>98341.361485012239</v>
      </c>
      <c r="F91">
        <f t="shared" si="36"/>
        <v>6.2</v>
      </c>
      <c r="G91">
        <f t="shared" si="37"/>
        <v>1.2434243176178659</v>
      </c>
      <c r="I91" s="2">
        <f t="shared" si="38"/>
        <v>628.20463839191632</v>
      </c>
      <c r="J91" s="2">
        <f t="shared" si="39"/>
        <v>2.0337322666666671</v>
      </c>
      <c r="K91">
        <f t="shared" si="40"/>
        <v>0.20337322666666671</v>
      </c>
      <c r="M91">
        <v>20</v>
      </c>
      <c r="N91">
        <v>100</v>
      </c>
      <c r="O91">
        <f t="shared" si="41"/>
        <v>7.75</v>
      </c>
      <c r="P91" s="2">
        <f t="shared" si="42"/>
        <v>2.5806451612903225</v>
      </c>
      <c r="Q91" s="2">
        <f t="shared" si="43"/>
        <v>12.903225806451612</v>
      </c>
      <c r="R91">
        <f t="shared" si="44"/>
        <v>2.6241706666666671</v>
      </c>
      <c r="U91">
        <f t="shared" si="45"/>
        <v>159.18379758541877</v>
      </c>
      <c r="V91">
        <f t="shared" si="48"/>
        <v>1.6186861274000082</v>
      </c>
      <c r="W91">
        <f t="shared" si="46"/>
        <v>0.12565659576251748</v>
      </c>
      <c r="Y91">
        <f t="shared" si="47"/>
        <v>1.6213754291937739</v>
      </c>
      <c r="Z91">
        <f t="shared" si="49"/>
        <v>20.886272611613009</v>
      </c>
    </row>
    <row r="92" spans="1:26" x14ac:dyDescent="0.25">
      <c r="A92">
        <v>2.5</v>
      </c>
      <c r="B92">
        <v>17</v>
      </c>
      <c r="C92">
        <f t="shared" si="34"/>
        <v>14.5</v>
      </c>
      <c r="D92">
        <f t="shared" si="35"/>
        <v>120123.31378900322</v>
      </c>
      <c r="F92">
        <f t="shared" si="36"/>
        <v>5.8</v>
      </c>
      <c r="G92">
        <f t="shared" si="37"/>
        <v>1.2622844827586206</v>
      </c>
      <c r="I92" s="2">
        <f t="shared" si="38"/>
        <v>596.58912108110781</v>
      </c>
      <c r="J92" s="2">
        <f t="shared" si="39"/>
        <v>1.6649557333333336</v>
      </c>
      <c r="K92">
        <f t="shared" si="40"/>
        <v>0.16649557333333337</v>
      </c>
      <c r="M92">
        <v>20</v>
      </c>
      <c r="N92">
        <v>100</v>
      </c>
      <c r="O92">
        <f t="shared" si="41"/>
        <v>7.25</v>
      </c>
      <c r="P92" s="2">
        <f t="shared" si="42"/>
        <v>2.7586206896551726</v>
      </c>
      <c r="Q92" s="2">
        <f t="shared" si="43"/>
        <v>13.793103448275861</v>
      </c>
      <c r="R92">
        <f t="shared" si="44"/>
        <v>2.2964906666666671</v>
      </c>
      <c r="U92">
        <f t="shared" si="45"/>
        <v>167.61954998238181</v>
      </c>
      <c r="V92">
        <f t="shared" si="48"/>
        <v>1.3953956538095993</v>
      </c>
      <c r="W92">
        <f t="shared" si="46"/>
        <v>0.11434630243613492</v>
      </c>
      <c r="Y92">
        <f t="shared" si="47"/>
        <v>1.577190378429447</v>
      </c>
      <c r="Z92">
        <f t="shared" si="49"/>
        <v>19.246836604270335</v>
      </c>
    </row>
    <row r="93" spans="1:26" x14ac:dyDescent="0.25">
      <c r="A93">
        <v>2.5</v>
      </c>
      <c r="B93">
        <v>16</v>
      </c>
      <c r="C93">
        <f t="shared" si="34"/>
        <v>13.5</v>
      </c>
      <c r="D93">
        <f t="shared" si="35"/>
        <v>148843.5451912818</v>
      </c>
      <c r="F93">
        <f t="shared" si="36"/>
        <v>5.4</v>
      </c>
      <c r="G93">
        <f t="shared" si="37"/>
        <v>1.2843434343434343</v>
      </c>
      <c r="I93" s="2">
        <f t="shared" si="38"/>
        <v>565.15167923110164</v>
      </c>
      <c r="J93" s="2">
        <f t="shared" si="39"/>
        <v>1.3436928000000001</v>
      </c>
      <c r="K93">
        <f t="shared" si="40"/>
        <v>0.13436928000000001</v>
      </c>
      <c r="M93">
        <v>20</v>
      </c>
      <c r="N93">
        <v>100</v>
      </c>
      <c r="O93">
        <f t="shared" si="41"/>
        <v>6.75</v>
      </c>
      <c r="P93" s="2">
        <f t="shared" si="42"/>
        <v>2.9629629629629628</v>
      </c>
      <c r="Q93" s="2">
        <f t="shared" si="43"/>
        <v>14.814814814814815</v>
      </c>
      <c r="R93">
        <f t="shared" si="44"/>
        <v>1.9906560000000002</v>
      </c>
      <c r="U93">
        <f t="shared" si="45"/>
        <v>176.94364836012113</v>
      </c>
      <c r="V93">
        <f t="shared" si="48"/>
        <v>1.188789531536133</v>
      </c>
      <c r="W93">
        <f t="shared" si="46"/>
        <v>0.10307485842116133</v>
      </c>
      <c r="Y93">
        <f t="shared" si="47"/>
        <v>1.5270349395727605</v>
      </c>
      <c r="Z93">
        <f t="shared" si="49"/>
        <v>17.611696763498266</v>
      </c>
    </row>
    <row r="94" spans="1:26" x14ac:dyDescent="0.25">
      <c r="A94">
        <v>2.5</v>
      </c>
      <c r="B94">
        <v>15</v>
      </c>
      <c r="C94">
        <f t="shared" si="34"/>
        <v>12.5</v>
      </c>
      <c r="D94">
        <f t="shared" si="35"/>
        <v>187500</v>
      </c>
      <c r="F94">
        <f t="shared" si="36"/>
        <v>5</v>
      </c>
      <c r="G94">
        <f t="shared" si="37"/>
        <v>1.3105</v>
      </c>
      <c r="I94" s="2">
        <f t="shared" si="38"/>
        <v>533.94573548013796</v>
      </c>
      <c r="J94" s="2">
        <f t="shared" si="39"/>
        <v>1.0666666666666667</v>
      </c>
      <c r="K94">
        <f t="shared" si="40"/>
        <v>0.10666666666666667</v>
      </c>
      <c r="M94">
        <v>20</v>
      </c>
      <c r="N94">
        <v>100</v>
      </c>
      <c r="O94">
        <f t="shared" si="41"/>
        <v>6.25</v>
      </c>
      <c r="P94" s="2">
        <f t="shared" si="42"/>
        <v>3.2</v>
      </c>
      <c r="Q94" s="2">
        <f t="shared" si="43"/>
        <v>16</v>
      </c>
      <c r="R94">
        <f t="shared" si="44"/>
        <v>1.7066666666666668</v>
      </c>
      <c r="U94">
        <f t="shared" si="45"/>
        <v>187.28494930309239</v>
      </c>
      <c r="V94">
        <f t="shared" si="48"/>
        <v>0.99885306294982601</v>
      </c>
      <c r="W94">
        <f t="shared" si="46"/>
        <v>9.1868405961231706E-2</v>
      </c>
      <c r="Y94">
        <f t="shared" si="47"/>
        <v>1.4698944953797073</v>
      </c>
      <c r="Z94">
        <f t="shared" si="49"/>
        <v>15.981649007197216</v>
      </c>
    </row>
    <row r="95" spans="1:26" x14ac:dyDescent="0.25">
      <c r="A95">
        <v>2.5</v>
      </c>
      <c r="B95">
        <v>14</v>
      </c>
      <c r="C95">
        <f t="shared" si="34"/>
        <v>11.5</v>
      </c>
      <c r="D95">
        <f t="shared" si="35"/>
        <v>240789.63590038629</v>
      </c>
      <c r="F95">
        <f t="shared" si="36"/>
        <v>4.5999999999999996</v>
      </c>
      <c r="G95">
        <f t="shared" si="37"/>
        <v>1.3420289855072463</v>
      </c>
      <c r="I95" s="2">
        <f t="shared" si="38"/>
        <v>503.04845586123122</v>
      </c>
      <c r="J95" s="2">
        <f t="shared" si="39"/>
        <v>0.83060053333333339</v>
      </c>
      <c r="K95">
        <f t="shared" si="40"/>
        <v>8.3060053333333342E-2</v>
      </c>
      <c r="M95">
        <v>20</v>
      </c>
      <c r="N95">
        <v>100</v>
      </c>
      <c r="O95">
        <f t="shared" si="41"/>
        <v>5.75</v>
      </c>
      <c r="P95" s="2">
        <f t="shared" si="42"/>
        <v>3.4782608695652173</v>
      </c>
      <c r="Q95" s="2">
        <f t="shared" si="43"/>
        <v>17.391304347826086</v>
      </c>
      <c r="R95">
        <f t="shared" si="44"/>
        <v>1.4445226666666668</v>
      </c>
      <c r="U95">
        <f t="shared" si="45"/>
        <v>198.78800706941357</v>
      </c>
      <c r="V95">
        <f t="shared" si="48"/>
        <v>0.82556712346062677</v>
      </c>
      <c r="W95">
        <f t="shared" si="46"/>
        <v>8.0758608254049916E-2</v>
      </c>
      <c r="Y95">
        <f t="shared" si="47"/>
        <v>1.404497534853042</v>
      </c>
      <c r="Z95">
        <f t="shared" si="49"/>
        <v>14.357689103663073</v>
      </c>
    </row>
    <row r="96" spans="1:26" x14ac:dyDescent="0.25">
      <c r="A96">
        <v>2.5</v>
      </c>
      <c r="B96">
        <v>13</v>
      </c>
      <c r="C96">
        <f t="shared" si="34"/>
        <v>10.5</v>
      </c>
      <c r="D96">
        <f t="shared" si="35"/>
        <v>316346.77680596046</v>
      </c>
      <c r="F96">
        <f t="shared" si="36"/>
        <v>4.2</v>
      </c>
      <c r="G96">
        <f t="shared" si="37"/>
        <v>1.3808035714285714</v>
      </c>
      <c r="I96" s="2">
        <f t="shared" si="38"/>
        <v>472.57558942390301</v>
      </c>
      <c r="J96" s="2">
        <f t="shared" si="39"/>
        <v>0.63221760000000005</v>
      </c>
      <c r="K96">
        <f t="shared" si="40"/>
        <v>6.3221760000000002E-2</v>
      </c>
      <c r="M96">
        <v>20</v>
      </c>
      <c r="N96">
        <v>100</v>
      </c>
      <c r="O96">
        <f t="shared" si="41"/>
        <v>5.25</v>
      </c>
      <c r="P96" s="2">
        <f t="shared" si="42"/>
        <v>3.8095238095238093</v>
      </c>
      <c r="Q96" s="2">
        <f t="shared" si="43"/>
        <v>19.047619047619047</v>
      </c>
      <c r="R96">
        <f t="shared" si="44"/>
        <v>1.204224</v>
      </c>
      <c r="U96">
        <f t="shared" si="45"/>
        <v>211.60635935915727</v>
      </c>
      <c r="V96">
        <f t="shared" si="48"/>
        <v>0.66890632329391975</v>
      </c>
      <c r="W96">
        <f t="shared" si="46"/>
        <v>6.9784575912272911E-2</v>
      </c>
      <c r="Y96">
        <f t="shared" si="47"/>
        <v>1.3292300173766269</v>
      </c>
      <c r="Z96">
        <f t="shared" si="49"/>
        <v>12.741072824646091</v>
      </c>
    </row>
    <row r="97" spans="1:26" x14ac:dyDescent="0.25">
      <c r="A97">
        <v>2.5</v>
      </c>
      <c r="B97">
        <v>12</v>
      </c>
      <c r="C97">
        <f t="shared" si="34"/>
        <v>9.5</v>
      </c>
      <c r="D97">
        <f t="shared" si="35"/>
        <v>427130.41259658837</v>
      </c>
      <c r="F97">
        <f t="shared" si="36"/>
        <v>3.8</v>
      </c>
      <c r="G97">
        <f t="shared" si="37"/>
        <v>1.4296992481203006</v>
      </c>
      <c r="I97" s="2">
        <f t="shared" si="38"/>
        <v>442.70902753168673</v>
      </c>
      <c r="J97" s="2">
        <f t="shared" si="39"/>
        <v>0.46824106666666671</v>
      </c>
      <c r="K97">
        <f t="shared" si="40"/>
        <v>4.6824106666666671E-2</v>
      </c>
      <c r="M97">
        <v>20</v>
      </c>
      <c r="N97">
        <v>100</v>
      </c>
      <c r="O97">
        <f t="shared" si="41"/>
        <v>4.75</v>
      </c>
      <c r="P97" s="2">
        <f t="shared" si="42"/>
        <v>4.2105263157894735</v>
      </c>
      <c r="Q97" s="2">
        <f t="shared" si="43"/>
        <v>21.05263157894737</v>
      </c>
      <c r="R97">
        <f t="shared" si="44"/>
        <v>0.98577066666666679</v>
      </c>
      <c r="U97">
        <f t="shared" si="45"/>
        <v>225.88199874203499</v>
      </c>
      <c r="V97">
        <f t="shared" si="48"/>
        <v>0.52883614015884561</v>
      </c>
      <c r="W97">
        <f t="shared" si="46"/>
        <v>5.8995655506384852E-2</v>
      </c>
      <c r="Y97">
        <f t="shared" si="47"/>
        <v>1.2420138001344181</v>
      </c>
      <c r="Z97">
        <f t="shared" si="49"/>
        <v>11.133392424396751</v>
      </c>
    </row>
    <row r="98" spans="1:26" x14ac:dyDescent="0.25">
      <c r="A98">
        <v>2</v>
      </c>
      <c r="B98">
        <v>22</v>
      </c>
      <c r="C98">
        <f t="shared" si="34"/>
        <v>20</v>
      </c>
      <c r="D98">
        <f t="shared" si="35"/>
        <v>18749.999999999996</v>
      </c>
      <c r="F98">
        <f t="shared" si="36"/>
        <v>10</v>
      </c>
      <c r="G98">
        <f t="shared" si="37"/>
        <v>1.1448333333333331</v>
      </c>
      <c r="I98" s="2">
        <f t="shared" si="38"/>
        <v>1457.647072130972</v>
      </c>
      <c r="J98" s="2">
        <f t="shared" si="39"/>
        <v>10.666666666666668</v>
      </c>
      <c r="K98">
        <f t="shared" si="40"/>
        <v>1.0666666666666669</v>
      </c>
      <c r="M98">
        <v>15</v>
      </c>
      <c r="N98">
        <v>100</v>
      </c>
      <c r="O98">
        <f t="shared" si="41"/>
        <v>10</v>
      </c>
      <c r="P98" s="2">
        <f t="shared" si="42"/>
        <v>1.5</v>
      </c>
      <c r="Q98" s="2">
        <f t="shared" si="43"/>
        <v>10</v>
      </c>
      <c r="R98">
        <f t="shared" si="44"/>
        <v>10.666666666666668</v>
      </c>
      <c r="U98">
        <f t="shared" si="45"/>
        <v>68.603712045198577</v>
      </c>
      <c r="V98">
        <f t="shared" si="48"/>
        <v>3.6588646424105917</v>
      </c>
      <c r="W98">
        <f t="shared" si="46"/>
        <v>0.10883918150348068</v>
      </c>
      <c r="Y98">
        <f t="shared" si="47"/>
        <v>1.0883918150348069</v>
      </c>
      <c r="Z98">
        <f t="shared" si="49"/>
        <v>36.588646424105917</v>
      </c>
    </row>
    <row r="99" spans="1:26" x14ac:dyDescent="0.25">
      <c r="A99">
        <v>2</v>
      </c>
      <c r="B99">
        <v>21</v>
      </c>
      <c r="C99">
        <f t="shared" si="34"/>
        <v>19</v>
      </c>
      <c r="D99">
        <f t="shared" si="35"/>
        <v>21869.077124945325</v>
      </c>
      <c r="F99">
        <f t="shared" si="36"/>
        <v>9.5</v>
      </c>
      <c r="G99">
        <f t="shared" si="37"/>
        <v>1.1529721362229102</v>
      </c>
      <c r="I99" s="2">
        <f t="shared" si="38"/>
        <v>1394.6092319259469</v>
      </c>
      <c r="J99" s="2">
        <f t="shared" si="39"/>
        <v>9.1453333333333351</v>
      </c>
      <c r="K99">
        <f t="shared" si="40"/>
        <v>0.91453333333333353</v>
      </c>
      <c r="M99">
        <v>15</v>
      </c>
      <c r="N99">
        <v>100</v>
      </c>
      <c r="O99">
        <f t="shared" si="41"/>
        <v>9.5</v>
      </c>
      <c r="P99" s="2">
        <f t="shared" si="42"/>
        <v>1.5789473684210527</v>
      </c>
      <c r="Q99" s="2">
        <f t="shared" si="43"/>
        <v>10.526315789473685</v>
      </c>
      <c r="R99">
        <f t="shared" si="44"/>
        <v>9.6266666666666687</v>
      </c>
      <c r="U99">
        <f t="shared" si="45"/>
        <v>71.704673761481274</v>
      </c>
      <c r="V99">
        <f t="shared" si="48"/>
        <v>3.2788157155333342</v>
      </c>
      <c r="W99">
        <f t="shared" si="46"/>
        <v>0.1032636222698344</v>
      </c>
      <c r="Y99">
        <f t="shared" si="47"/>
        <v>1.0869854975772044</v>
      </c>
      <c r="Z99">
        <f t="shared" si="49"/>
        <v>34.51384963719299</v>
      </c>
    </row>
    <row r="100" spans="1:26" x14ac:dyDescent="0.25">
      <c r="A100">
        <v>2</v>
      </c>
      <c r="B100">
        <v>24</v>
      </c>
      <c r="C100">
        <f t="shared" si="34"/>
        <v>22</v>
      </c>
      <c r="D100">
        <f t="shared" si="35"/>
        <v>14087.152516904582</v>
      </c>
      <c r="F100">
        <f t="shared" si="36"/>
        <v>11</v>
      </c>
      <c r="G100">
        <f t="shared" si="37"/>
        <v>1.1309090909090909</v>
      </c>
      <c r="I100" s="2">
        <f t="shared" si="38"/>
        <v>1583.9099936505424</v>
      </c>
      <c r="J100" s="2">
        <f t="shared" si="39"/>
        <v>14.197333333333335</v>
      </c>
      <c r="K100">
        <f t="shared" si="40"/>
        <v>1.4197333333333335</v>
      </c>
      <c r="M100">
        <v>15</v>
      </c>
      <c r="N100">
        <v>100</v>
      </c>
      <c r="O100">
        <f t="shared" si="41"/>
        <v>11</v>
      </c>
      <c r="P100" s="2">
        <f t="shared" si="42"/>
        <v>1.3636363636363635</v>
      </c>
      <c r="Q100" s="2">
        <f t="shared" si="43"/>
        <v>9.0909090909090917</v>
      </c>
      <c r="R100">
        <f t="shared" si="44"/>
        <v>12.90666666666667</v>
      </c>
      <c r="U100">
        <f t="shared" si="45"/>
        <v>63.134900594650183</v>
      </c>
      <c r="V100">
        <f t="shared" si="48"/>
        <v>4.481736143545568</v>
      </c>
      <c r="W100">
        <f t="shared" si="46"/>
        <v>0.11929364962376682</v>
      </c>
      <c r="Y100">
        <f t="shared" si="47"/>
        <v>1.0844877238524258</v>
      </c>
      <c r="Z100">
        <f t="shared" si="49"/>
        <v>40.743055850414258</v>
      </c>
    </row>
    <row r="101" spans="1:26" x14ac:dyDescent="0.25">
      <c r="A101">
        <v>2</v>
      </c>
      <c r="B101">
        <v>20</v>
      </c>
      <c r="C101">
        <f t="shared" si="34"/>
        <v>18</v>
      </c>
      <c r="D101">
        <f t="shared" si="35"/>
        <v>25720.164609053496</v>
      </c>
      <c r="F101">
        <f t="shared" si="36"/>
        <v>9</v>
      </c>
      <c r="G101">
        <f t="shared" si="37"/>
        <v>1.1620833333333334</v>
      </c>
      <c r="I101" s="2">
        <f t="shared" si="38"/>
        <v>1331.6494088498882</v>
      </c>
      <c r="J101" s="2">
        <f t="shared" si="39"/>
        <v>7.7760000000000007</v>
      </c>
      <c r="K101">
        <f t="shared" si="40"/>
        <v>0.77760000000000007</v>
      </c>
      <c r="M101">
        <v>15</v>
      </c>
      <c r="N101">
        <v>100</v>
      </c>
      <c r="O101">
        <f t="shared" si="41"/>
        <v>9</v>
      </c>
      <c r="P101" s="2">
        <f t="shared" si="42"/>
        <v>1.6666666666666667</v>
      </c>
      <c r="Q101" s="2">
        <f t="shared" si="43"/>
        <v>11.111111111111111</v>
      </c>
      <c r="R101">
        <f t="shared" si="44"/>
        <v>8.64</v>
      </c>
      <c r="U101">
        <f t="shared" si="45"/>
        <v>75.094840530412156</v>
      </c>
      <c r="V101">
        <f t="shared" si="48"/>
        <v>2.9196873998224251</v>
      </c>
      <c r="W101">
        <f t="shared" si="46"/>
        <v>9.7476729844159365E-2</v>
      </c>
      <c r="Y101">
        <f t="shared" si="47"/>
        <v>1.0830747760462152</v>
      </c>
      <c r="Z101">
        <f t="shared" si="49"/>
        <v>32.440971109138054</v>
      </c>
    </row>
    <row r="102" spans="1:26" s="3" customFormat="1" x14ac:dyDescent="0.25">
      <c r="A102" s="3">
        <v>2</v>
      </c>
      <c r="B102" s="3">
        <v>25</v>
      </c>
      <c r="C102" s="3">
        <f t="shared" si="34"/>
        <v>23</v>
      </c>
      <c r="D102" s="3">
        <f t="shared" si="35"/>
        <v>12328.429358099776</v>
      </c>
      <c r="F102" s="3">
        <f t="shared" si="36"/>
        <v>11.5</v>
      </c>
      <c r="G102" s="3">
        <f t="shared" si="37"/>
        <v>1.1249068322981366</v>
      </c>
      <c r="I102" s="4">
        <f t="shared" si="38"/>
        <v>1647.1172424784666</v>
      </c>
      <c r="J102" s="4">
        <f t="shared" si="39"/>
        <v>16.222666666666669</v>
      </c>
      <c r="K102" s="3">
        <f t="shared" si="40"/>
        <v>1.622266666666667</v>
      </c>
      <c r="M102" s="3">
        <v>15</v>
      </c>
      <c r="N102" s="3">
        <v>100</v>
      </c>
      <c r="O102" s="3">
        <f t="shared" si="41"/>
        <v>11.5</v>
      </c>
      <c r="P102" s="4">
        <f t="shared" si="42"/>
        <v>1.3043478260869565</v>
      </c>
      <c r="Q102" s="4">
        <f t="shared" si="43"/>
        <v>8.695652173913043</v>
      </c>
      <c r="R102" s="3">
        <f t="shared" si="44"/>
        <v>14.106666666666669</v>
      </c>
      <c r="U102" s="3">
        <f t="shared" si="45"/>
        <v>60.71213233705636</v>
      </c>
      <c r="V102" s="3">
        <f t="shared" si="48"/>
        <v>4.9245634276330987</v>
      </c>
      <c r="W102" s="3">
        <f t="shared" si="46"/>
        <v>0.12414245659367762</v>
      </c>
      <c r="Y102" s="3">
        <f t="shared" si="47"/>
        <v>1.0794996225537183</v>
      </c>
      <c r="Z102" s="3">
        <f t="shared" si="49"/>
        <v>42.82229067507042</v>
      </c>
    </row>
    <row r="103" spans="1:26" x14ac:dyDescent="0.25">
      <c r="A103">
        <v>2</v>
      </c>
      <c r="B103">
        <v>19</v>
      </c>
      <c r="C103">
        <f t="shared" si="34"/>
        <v>17</v>
      </c>
      <c r="D103">
        <f t="shared" si="35"/>
        <v>30531.243639324239</v>
      </c>
      <c r="F103">
        <f t="shared" si="36"/>
        <v>8.5</v>
      </c>
      <c r="G103">
        <f t="shared" si="37"/>
        <v>1.1723529411764706</v>
      </c>
      <c r="I103" s="2">
        <f t="shared" si="38"/>
        <v>1268.7832063285896</v>
      </c>
      <c r="J103" s="2">
        <f t="shared" si="39"/>
        <v>6.5506666666666673</v>
      </c>
      <c r="K103">
        <f t="shared" si="40"/>
        <v>0.65506666666666669</v>
      </c>
      <c r="M103">
        <v>15</v>
      </c>
      <c r="N103">
        <v>100</v>
      </c>
      <c r="O103">
        <f t="shared" si="41"/>
        <v>8.5</v>
      </c>
      <c r="P103" s="2">
        <f t="shared" si="42"/>
        <v>1.7647058823529411</v>
      </c>
      <c r="Q103" s="2">
        <f t="shared" si="43"/>
        <v>11.764705882352942</v>
      </c>
      <c r="R103">
        <f t="shared" si="44"/>
        <v>7.706666666666667</v>
      </c>
      <c r="U103">
        <f t="shared" si="45"/>
        <v>78.815671188905995</v>
      </c>
      <c r="V103">
        <f t="shared" si="48"/>
        <v>2.5814759503406344</v>
      </c>
      <c r="W103">
        <f t="shared" si="46"/>
        <v>9.1494963175391381E-2</v>
      </c>
      <c r="Y103">
        <f t="shared" si="47"/>
        <v>1.0764113314751929</v>
      </c>
      <c r="Z103">
        <f t="shared" si="49"/>
        <v>30.370305298125114</v>
      </c>
    </row>
    <row r="104" spans="1:26" x14ac:dyDescent="0.25">
      <c r="A104">
        <v>2</v>
      </c>
      <c r="B104">
        <v>18</v>
      </c>
      <c r="C104">
        <f t="shared" ref="C104:C108" si="50">B104-A104</f>
        <v>16</v>
      </c>
      <c r="D104">
        <f t="shared" ref="D104:D108" si="51">75*POWER(10,9)*A104^4*POWER(10,-12)/(8*C104^3*POWER(10,-9))</f>
        <v>36621.09375</v>
      </c>
      <c r="F104">
        <f t="shared" si="36"/>
        <v>8</v>
      </c>
      <c r="G104">
        <f t="shared" ref="G104:G108" si="52">(4*F104-1)/(4*F104-4)+0.615/F104</f>
        <v>1.1840178571428572</v>
      </c>
      <c r="I104" s="2">
        <f t="shared" si="38"/>
        <v>1206.0306859094997</v>
      </c>
      <c r="J104" s="2">
        <f t="shared" si="39"/>
        <v>5.461333333333334</v>
      </c>
      <c r="K104">
        <f t="shared" ref="K104:K108" si="53">1/2*200*J104*POWER(10,-3)</f>
        <v>0.54613333333333347</v>
      </c>
      <c r="M104">
        <v>15</v>
      </c>
      <c r="N104">
        <v>100</v>
      </c>
      <c r="O104">
        <f t="shared" si="41"/>
        <v>8</v>
      </c>
      <c r="P104" s="2">
        <f t="shared" ref="P104:P108" si="54">M104/O104</f>
        <v>1.875</v>
      </c>
      <c r="Q104" s="2">
        <f t="shared" si="43"/>
        <v>12.5</v>
      </c>
      <c r="R104">
        <f t="shared" ref="R104:R108" si="55">K104*Q104</f>
        <v>6.826666666666668</v>
      </c>
      <c r="U104">
        <f t="shared" si="45"/>
        <v>82.916629873797419</v>
      </c>
      <c r="V104">
        <f t="shared" si="48"/>
        <v>2.2641767730871618</v>
      </c>
      <c r="W104">
        <f t="shared" si="46"/>
        <v>8.5335620398125242E-2</v>
      </c>
      <c r="Y104">
        <f t="shared" si="47"/>
        <v>1.0666952549765656</v>
      </c>
      <c r="Z104">
        <f t="shared" si="49"/>
        <v>28.302209663589522</v>
      </c>
    </row>
    <row r="105" spans="1:26" x14ac:dyDescent="0.25">
      <c r="A105">
        <v>2</v>
      </c>
      <c r="B105">
        <v>17</v>
      </c>
      <c r="C105">
        <f t="shared" si="50"/>
        <v>15</v>
      </c>
      <c r="D105">
        <f t="shared" si="51"/>
        <v>44444.444444444438</v>
      </c>
      <c r="F105">
        <f t="shared" si="36"/>
        <v>7.5</v>
      </c>
      <c r="G105">
        <f t="shared" si="52"/>
        <v>1.1973846153846155</v>
      </c>
      <c r="I105" s="2">
        <f t="shared" si="38"/>
        <v>1143.418081923897</v>
      </c>
      <c r="J105" s="2">
        <f t="shared" si="39"/>
        <v>4.5000000000000009</v>
      </c>
      <c r="K105">
        <f t="shared" si="53"/>
        <v>0.45000000000000012</v>
      </c>
      <c r="M105">
        <v>15</v>
      </c>
      <c r="N105">
        <v>100</v>
      </c>
      <c r="O105">
        <f t="shared" si="41"/>
        <v>7.5</v>
      </c>
      <c r="P105" s="2">
        <f t="shared" si="54"/>
        <v>2</v>
      </c>
      <c r="Q105" s="2">
        <f t="shared" si="43"/>
        <v>13.333333333333334</v>
      </c>
      <c r="R105">
        <f t="shared" si="55"/>
        <v>6.0000000000000018</v>
      </c>
      <c r="U105">
        <f t="shared" si="45"/>
        <v>87.457074171628989</v>
      </c>
      <c r="V105">
        <f t="shared" si="48"/>
        <v>1.9677841688616526</v>
      </c>
      <c r="W105">
        <f t="shared" si="46"/>
        <v>7.9017073004945426E-2</v>
      </c>
      <c r="Y105">
        <f t="shared" si="47"/>
        <v>1.0535609733992723</v>
      </c>
      <c r="Z105">
        <f t="shared" si="49"/>
        <v>26.237122251488703</v>
      </c>
    </row>
    <row r="106" spans="1:26" x14ac:dyDescent="0.25">
      <c r="A106">
        <v>2</v>
      </c>
      <c r="B106">
        <v>16</v>
      </c>
      <c r="C106">
        <f t="shared" si="50"/>
        <v>14</v>
      </c>
      <c r="D106">
        <f t="shared" si="51"/>
        <v>54664.72303206996</v>
      </c>
      <c r="F106">
        <f t="shared" si="36"/>
        <v>7</v>
      </c>
      <c r="G106">
        <f t="shared" si="52"/>
        <v>1.2128571428571429</v>
      </c>
      <c r="I106" s="2">
        <f t="shared" si="38"/>
        <v>1080.9803734801533</v>
      </c>
      <c r="J106" s="2">
        <f t="shared" si="39"/>
        <v>3.6586666666666674</v>
      </c>
      <c r="K106">
        <f t="shared" si="53"/>
        <v>0.36586666666666673</v>
      </c>
      <c r="M106">
        <v>15</v>
      </c>
      <c r="N106">
        <v>100</v>
      </c>
      <c r="O106">
        <f t="shared" si="41"/>
        <v>7</v>
      </c>
      <c r="P106" s="2">
        <f t="shared" si="54"/>
        <v>2.1428571428571428</v>
      </c>
      <c r="Q106" s="2">
        <f t="shared" si="43"/>
        <v>14.285714285714286</v>
      </c>
      <c r="R106">
        <f t="shared" si="55"/>
        <v>5.2266666666666675</v>
      </c>
      <c r="U106">
        <f t="shared" si="45"/>
        <v>92.508617596872583</v>
      </c>
      <c r="V106">
        <f t="shared" si="48"/>
        <v>1.6922909779054562</v>
      </c>
      <c r="W106">
        <f t="shared" si="46"/>
        <v>7.2559082802180028E-2</v>
      </c>
      <c r="Y106">
        <f t="shared" si="47"/>
        <v>1.0365583257454289</v>
      </c>
      <c r="Z106">
        <f t="shared" si="49"/>
        <v>24.175585398649375</v>
      </c>
    </row>
    <row r="107" spans="1:26" x14ac:dyDescent="0.25">
      <c r="A107">
        <v>2</v>
      </c>
      <c r="B107">
        <v>30</v>
      </c>
      <c r="C107">
        <f t="shared" si="50"/>
        <v>28</v>
      </c>
      <c r="D107">
        <f t="shared" si="51"/>
        <v>6833.090379008745</v>
      </c>
      <c r="F107">
        <f t="shared" si="36"/>
        <v>14</v>
      </c>
      <c r="G107">
        <f t="shared" si="52"/>
        <v>1.1016208791208792</v>
      </c>
      <c r="I107" s="2">
        <f t="shared" si="38"/>
        <v>1963.6781732436652</v>
      </c>
      <c r="J107" s="2">
        <f t="shared" si="39"/>
        <v>29.269333333333339</v>
      </c>
      <c r="K107">
        <f t="shared" si="53"/>
        <v>2.9269333333333338</v>
      </c>
      <c r="M107">
        <v>15</v>
      </c>
      <c r="N107">
        <v>100</v>
      </c>
      <c r="O107">
        <f t="shared" si="41"/>
        <v>14</v>
      </c>
      <c r="P107" s="2">
        <f t="shared" si="54"/>
        <v>1.0714285714285714</v>
      </c>
      <c r="Q107" s="2">
        <f t="shared" si="43"/>
        <v>7.1428571428571432</v>
      </c>
      <c r="R107">
        <f t="shared" si="55"/>
        <v>20.90666666666667</v>
      </c>
      <c r="U107">
        <f t="shared" si="45"/>
        <v>50.924841637780631</v>
      </c>
      <c r="V107">
        <f t="shared" si="48"/>
        <v>7.4526808242170715</v>
      </c>
      <c r="W107">
        <f t="shared" si="46"/>
        <v>0.14402996204175603</v>
      </c>
      <c r="Y107">
        <f t="shared" si="47"/>
        <v>1.0287854431554002</v>
      </c>
      <c r="Z107">
        <f t="shared" si="49"/>
        <v>53.233434458693374</v>
      </c>
    </row>
    <row r="108" spans="1:26" x14ac:dyDescent="0.25">
      <c r="A108">
        <v>2</v>
      </c>
      <c r="B108">
        <v>15</v>
      </c>
      <c r="C108">
        <f t="shared" si="50"/>
        <v>13</v>
      </c>
      <c r="D108">
        <f t="shared" si="51"/>
        <v>68274.92034592625</v>
      </c>
      <c r="F108">
        <f t="shared" si="36"/>
        <v>6.5</v>
      </c>
      <c r="G108">
        <f t="shared" si="52"/>
        <v>1.230979020979021</v>
      </c>
      <c r="I108" s="2">
        <f t="shared" si="38"/>
        <v>1018.7652593624122</v>
      </c>
      <c r="J108" s="2">
        <f t="shared" si="39"/>
        <v>2.9293333333333336</v>
      </c>
      <c r="K108">
        <f t="shared" si="53"/>
        <v>0.29293333333333332</v>
      </c>
      <c r="M108">
        <v>15</v>
      </c>
      <c r="N108">
        <v>100</v>
      </c>
      <c r="O108">
        <f t="shared" si="41"/>
        <v>6.5</v>
      </c>
      <c r="P108" s="2">
        <f t="shared" si="54"/>
        <v>2.3076923076923075</v>
      </c>
      <c r="Q108" s="2">
        <f t="shared" si="43"/>
        <v>15.384615384615385</v>
      </c>
      <c r="R108">
        <f t="shared" si="55"/>
        <v>4.5066666666666668</v>
      </c>
      <c r="U108">
        <f t="shared" si="45"/>
        <v>98.158038940770666</v>
      </c>
      <c r="V108">
        <f t="shared" si="48"/>
        <v>1.4376880770191547</v>
      </c>
      <c r="W108">
        <f t="shared" si="46"/>
        <v>6.5983237791030602E-2</v>
      </c>
      <c r="Y108">
        <f t="shared" si="47"/>
        <v>1.0151267352466247</v>
      </c>
      <c r="Z108">
        <f t="shared" si="49"/>
        <v>22.118278107986995</v>
      </c>
    </row>
  </sheetData>
  <sortState ref="A8:Z65">
    <sortCondition descending="1" ref="Y8:Y65"/>
  </sortState>
  <phoneticPr fontId="1" type="noConversion"/>
  <conditionalFormatting sqref="A8:B26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C1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Equation.DSMT4" shapeId="3073" r:id="rId5">
          <objectPr defaultSize="0" autoPict="0" r:id="rId6">
            <anchor moveWithCells="1" sizeWithCells="1">
              <from>
                <xdr:col>3</xdr:col>
                <xdr:colOff>184417</xdr:colOff>
                <xdr:row>2</xdr:row>
                <xdr:rowOff>176733</xdr:rowOff>
              </from>
              <to>
                <xdr:col>4</xdr:col>
                <xdr:colOff>138313</xdr:colOff>
                <xdr:row>5</xdr:row>
                <xdr:rowOff>46104</xdr:rowOff>
              </to>
            </anchor>
          </objectPr>
        </oleObject>
      </mc:Choice>
      <mc:Fallback>
        <oleObject progId="Equation.DSMT4" shapeId="3073" r:id="rId5"/>
      </mc:Fallback>
    </mc:AlternateContent>
    <mc:AlternateContent xmlns:mc="http://schemas.openxmlformats.org/markup-compatibility/2006">
      <mc:Choice Requires="x14">
        <oleObject progId="Equation.DSMT4" shapeId="3074" r:id="rId7">
          <objectPr defaultSize="0" autoPict="0" r:id="rId8">
            <anchor moveWithCells="1" sizeWithCells="1">
              <from>
                <xdr:col>1</xdr:col>
                <xdr:colOff>576303</xdr:colOff>
                <xdr:row>3</xdr:row>
                <xdr:rowOff>76840</xdr:rowOff>
              </from>
              <to>
                <xdr:col>3</xdr:col>
                <xdr:colOff>69156</xdr:colOff>
                <xdr:row>4</xdr:row>
                <xdr:rowOff>122945</xdr:rowOff>
              </to>
            </anchor>
          </objectPr>
        </oleObject>
      </mc:Choice>
      <mc:Fallback>
        <oleObject progId="Equation.DSMT4" shapeId="3074" r:id="rId7"/>
      </mc:Fallback>
    </mc:AlternateContent>
    <mc:AlternateContent xmlns:mc="http://schemas.openxmlformats.org/markup-compatibility/2006">
      <mc:Choice Requires="x14">
        <oleObject progId="Equation.DSMT4" shapeId="3075" r:id="rId9">
          <objectPr defaultSize="0" autoPict="0" r:id="rId10">
            <anchor moveWithCells="1" sizeWithCells="1">
              <from>
                <xdr:col>5</xdr:col>
                <xdr:colOff>99892</xdr:colOff>
                <xdr:row>2</xdr:row>
                <xdr:rowOff>153681</xdr:rowOff>
              </from>
              <to>
                <xdr:col>5</xdr:col>
                <xdr:colOff>560934</xdr:colOff>
                <xdr:row>4</xdr:row>
                <xdr:rowOff>176733</xdr:rowOff>
              </to>
            </anchor>
          </objectPr>
        </oleObject>
      </mc:Choice>
      <mc:Fallback>
        <oleObject progId="Equation.DSMT4" shapeId="3075" r:id="rId9"/>
      </mc:Fallback>
    </mc:AlternateContent>
    <mc:AlternateContent xmlns:mc="http://schemas.openxmlformats.org/markup-compatibility/2006">
      <mc:Choice Requires="x14">
        <oleObject progId="Equation.DSMT4" shapeId="3076" r:id="rId11">
          <objectPr defaultSize="0" autoPict="0" r:id="rId12">
            <anchor moveWithCells="1" sizeWithCells="1">
              <from>
                <xdr:col>6</xdr:col>
                <xdr:colOff>153681</xdr:colOff>
                <xdr:row>2</xdr:row>
                <xdr:rowOff>169049</xdr:rowOff>
              </from>
              <to>
                <xdr:col>7</xdr:col>
                <xdr:colOff>599355</xdr:colOff>
                <xdr:row>5</xdr:row>
                <xdr:rowOff>7684</xdr:rowOff>
              </to>
            </anchor>
          </objectPr>
        </oleObject>
      </mc:Choice>
      <mc:Fallback>
        <oleObject progId="Equation.DSMT4" shapeId="3076" r:id="rId11"/>
      </mc:Fallback>
    </mc:AlternateContent>
    <mc:AlternateContent xmlns:mc="http://schemas.openxmlformats.org/markup-compatibility/2006">
      <mc:Choice Requires="x14">
        <oleObject progId="Equation.DSMT4" shapeId="3077" r:id="rId13">
          <objectPr defaultSize="0" autoPict="0" r:id="rId14">
            <anchor moveWithCells="1" sizeWithCells="1">
              <from>
                <xdr:col>8</xdr:col>
                <xdr:colOff>192101</xdr:colOff>
                <xdr:row>3</xdr:row>
                <xdr:rowOff>15368</xdr:rowOff>
              </from>
              <to>
                <xdr:col>9</xdr:col>
                <xdr:colOff>315045</xdr:colOff>
                <xdr:row>5</xdr:row>
                <xdr:rowOff>38420</xdr:rowOff>
              </to>
            </anchor>
          </objectPr>
        </oleObject>
      </mc:Choice>
      <mc:Fallback>
        <oleObject progId="Equation.DSMT4" shapeId="3077" r:id="rId1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拉簧</vt:lpstr>
      <vt:lpstr>压簧</vt:lpstr>
      <vt:lpstr>压簧（工作应力排序）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FallLapTop</dc:creator>
  <cp:lastModifiedBy>FallLapTop</cp:lastModifiedBy>
  <dcterms:created xsi:type="dcterms:W3CDTF">2020-09-14T02:16:15Z</dcterms:created>
  <dcterms:modified xsi:type="dcterms:W3CDTF">2020-10-10T10:15:23Z</dcterms:modified>
</cp:coreProperties>
</file>